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065"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8">'部门项目支出绩效目标表05-2'!$4:$5</definedName>
  </definedNames>
  <calcPr calcId="144525"/>
</workbook>
</file>

<file path=xl/sharedStrings.xml><?xml version="1.0" encoding="utf-8"?>
<sst xmlns="http://schemas.openxmlformats.org/spreadsheetml/2006/main" count="363">
  <si>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</si>
  <si>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</si>
  <si>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</si>
  <si>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</si>
  <si>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</si>
  <si>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</si>
  <si>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</si>
  <si>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</si>
  <si>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</si>
  <si>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</si>
  <si>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</si>
  <si>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</si>
  <si>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</si>
  <si>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</si>
  <si>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</si>
  <si>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</si>
  <si>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</si>
  <si>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</si>
  <si>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</si>
  <si>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</si>
  <si>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</si>
  <si>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</si>
  <si>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</si>
  <si>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</si>
  <si>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</si>
  <si>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</si>
  <si>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</si>
  <si>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</si>
  <si>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</si>
  <si>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</si>
  <si>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</si>
  <si>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</si>
  <si>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</si>
  <si>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</si>
  <si>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</si>
  <si>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</si>
  <si>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</si>
  <si>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</si>
  <si>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</si>
  <si>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</si>
  <si>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</si>
  <si>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</si>
  <si>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</si>
  <si>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</si>
  <si>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</si>
  <si>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</si>
  <si>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</si>
  <si>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</si>
  <si>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</si>
  <si>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</si>
  <si>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</si>
  <si>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</si>
  <si>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</si>
  <si>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</si>
  <si>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</si>
  <si>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</si>
  <si>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</si>
  <si>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</si>
  <si>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</si>
  <si>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</si>
  <si>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</si>
  <si>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</si>
  <si>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</si>
  <si>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123005</t>
  </si>
  <si>
    <t>玉溪市公路工程质量监督站</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</si>
  <si>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</si>
  <si>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</si>
  <si>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</si>
  <si>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</si>
  <si>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</si>
  <si>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</si>
  <si>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</si>
  <si>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</si>
  <si>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</si>
  <si>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</si>
  <si>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</si>
  <si>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</si>
  <si>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</si>
  <si>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208</t>
  </si>
  <si>
    <t>20805</t>
  </si>
  <si>
    <t>2080502</t>
  </si>
  <si>
    <t>2080505</t>
  </si>
  <si>
    <t>210</t>
  </si>
  <si>
    <t>21011</t>
  </si>
  <si>
    <t>2101101</t>
  </si>
  <si>
    <t>2101102</t>
  </si>
  <si>
    <t>2101103</t>
  </si>
  <si>
    <t>2101199</t>
  </si>
  <si>
    <t>214</t>
  </si>
  <si>
    <t>21401</t>
  </si>
  <si>
    <t>2140199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</si>
  <si>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</si>
  <si>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</si>
  <si>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</si>
  <si>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</si>
  <si>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</si>
  <si>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</si>
  <si>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</si>
  <si>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</si>
  <si>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</si>
  <si>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</si>
  <si>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</si>
  <si>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</si>
  <si>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</si>
  <si>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</si>
  <si>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</si>
  <si>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</si>
  <si>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</si>
  <si>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</si>
  <si>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</si>
  <si>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</si>
  <si>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</si>
  <si>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</si>
  <si>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</si>
  <si>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</si>
  <si>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</si>
  <si>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</si>
  <si>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</si>
  <si>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</si>
  <si>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</si>
  <si>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</si>
  <si>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</si>
  <si>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</si>
  <si>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</si>
  <si>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</si>
  <si>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</si>
  <si>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</si>
  <si>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</si>
  <si>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</si>
  <si>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</si>
  <si>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</si>
  <si>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</si>
  <si>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</si>
  <si>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</si>
  <si>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</si>
  <si>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</si>
  <si>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</si>
  <si>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</si>
  <si>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</si>
  <si>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</si>
  <si>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530400210000000628685</t>
  </si>
  <si>
    <t>事业人员工资支出</t>
  </si>
  <si>
    <t>其他公路水路运输支出</t>
  </si>
  <si>
    <t>30101</t>
  </si>
  <si>
    <t>基本工资</t>
  </si>
  <si>
    <t>30102</t>
  </si>
  <si>
    <t>津贴补贴</t>
  </si>
  <si>
    <t>30107</t>
  </si>
  <si>
    <t>绩效工资</t>
  </si>
  <si>
    <t>购房补贴</t>
  </si>
  <si>
    <t>530400210000000628686</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</si>
  <si>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</si>
  <si>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</si>
  <si>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</si>
  <si>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</si>
  <si>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</si>
  <si>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</si>
  <si>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</si>
  <si>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</si>
  <si>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</si>
  <si>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</si>
  <si>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其他行政事业单位医疗支出</t>
  </si>
  <si>
    <t>30112</t>
  </si>
  <si>
    <t>其他社会保障缴费</t>
  </si>
  <si>
    <t>530400210000000628687</t>
  </si>
  <si>
    <t>住房公积金</t>
  </si>
  <si>
    <t>30113</t>
  </si>
  <si>
    <t>530400210000000628688</t>
  </si>
  <si>
    <t>对个人和家庭的补助</t>
  </si>
  <si>
    <t>事业单位离退休</t>
  </si>
  <si>
    <t>30305</t>
  </si>
  <si>
    <t>生活补助</t>
  </si>
  <si>
    <t>530400210000000628690</t>
  </si>
  <si>
    <t>公车购置及运维费</t>
  </si>
  <si>
    <t>30231</t>
  </si>
  <si>
    <t>公务用车运行维护费</t>
  </si>
  <si>
    <t>530400210000000628691</t>
  </si>
  <si>
    <t>工会经费</t>
  </si>
  <si>
    <t>30228</t>
  </si>
  <si>
    <t>530400210000000628692</t>
  </si>
  <si>
    <t>一般公用经费</t>
  </si>
  <si>
    <t>30299</t>
  </si>
  <si>
    <t>其他商品和服务支出</t>
  </si>
  <si>
    <t>30201</t>
  </si>
  <si>
    <t>办公费</t>
  </si>
  <si>
    <t>30205</t>
  </si>
  <si>
    <t>水费</t>
  </si>
  <si>
    <t>30206</t>
  </si>
  <si>
    <t>电费</t>
  </si>
  <si>
    <t>30207</t>
  </si>
  <si>
    <t>邮电费</t>
  </si>
  <si>
    <t>30211</t>
  </si>
  <si>
    <t>差旅费</t>
  </si>
  <si>
    <t>30216</t>
  </si>
  <si>
    <t>培训费</t>
  </si>
  <si>
    <t>530400221100000325461</t>
  </si>
  <si>
    <t>30217</t>
  </si>
  <si>
    <t>530400251100003546812</t>
  </si>
  <si>
    <t>奖励性绩效工资（工资部分）经费</t>
  </si>
  <si>
    <t>530400251100003546822</t>
  </si>
  <si>
    <t>奖励性绩效工资（高于部分）经费</t>
  </si>
  <si>
    <t>530400251100003841931</t>
  </si>
  <si>
    <t>物业管理费</t>
  </si>
  <si>
    <t>30209</t>
  </si>
  <si>
    <t>预算05-1表</t>
  </si>
  <si>
    <t>2026年部门项目支出预算表</t>
  </si>
  <si>
    <t>项目分类</t>
  </si>
  <si>
    <t>项目单位</t>
  </si>
  <si>
    <t>本年拨款</t>
  </si>
  <si>
    <t>单位资金</t>
  </si>
  <si>
    <t>其中：本次下达</t>
  </si>
  <si>
    <t>玉溪市公路工程招标最高投标限价造价咨询审查专项经费</t>
  </si>
  <si>
    <t>民生类</t>
  </si>
  <si>
    <t>530400241100002060087</t>
  </si>
  <si>
    <t>30227</t>
  </si>
  <si>
    <t>委托业务费</t>
  </si>
  <si>
    <t>玉溪市在建地方高速公路原材料和工程实体质量委托检测服务专项经费</t>
  </si>
  <si>
    <t>专项业务类</t>
  </si>
  <si>
    <t>530400261100004902482</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</si>
  <si>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</si>
  <si>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</si>
  <si>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</si>
  <si>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</si>
  <si>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</si>
  <si>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</si>
  <si>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</si>
  <si>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</si>
  <si>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</si>
  <si>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</si>
  <si>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</si>
  <si>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</si>
  <si>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</si>
  <si>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2026年玉溪市在建地方高速共计3条（澄华高速、峨石红高速（玉溪段）、机场高速）。2026年计划对3个项目开展1次工程质量实体抽检、对澄华高速、机场高速开展1次原材料抽检。通过实施原材料和工程实体质量委托检测服务，强化高速公路建设期过程质量管控，有效提升工程实体质量合格率，推进品质工程建设，使工程实体质量、功能质量、外观质量和服务质量得到均衡发展。 
该项目设置四类一级指标，六类二级指标，十二项三级指标，绩效指标考核说明如下：
1.定量指标以合同约定、国家规范为依据，通过检测台账、报告数据、验收记录等实证材料核实；
2.定性指标由质监机构、建设单位、监理单位联合评分，按 “优良（100 分）、合格（80 分）、不合格（0 分）” 折算成量化分数；
3.绩效目标总分 = 质量目标得分×40% +效率目标得分 ×30% +合规管理目标得分×20% +成本目标得分×10%，总分≥90 分为优秀，80-89 分为良好，60-79 分为合格，＜60 分为不合格；
4.若出现 “检测结果造假、超资质检测、重大安全事故” 等严重违规情况，直接判定绩效不合格，按合同约定追究责任。</t>
  </si>
  <si>
    <t>产出指标</t>
  </si>
  <si>
    <t>数量指标</t>
  </si>
  <si>
    <t>检测指标覆盖率</t>
  </si>
  <si>
    <t>=</t>
  </si>
  <si>
    <t>100</t>
  </si>
  <si>
    <t>%</t>
  </si>
  <si>
    <t>定量指标</t>
  </si>
  <si>
    <t>实际检测的质量指标项数、 规范要求的必检指标项数符合项目实施方案要求，无遗漏项。</t>
  </si>
  <si>
    <t>检测结果准确率</t>
  </si>
  <si>
    <t>&gt;=</t>
  </si>
  <si>
    <t>98</t>
  </si>
  <si>
    <t>若项目质监机构、建设单位、施工单位任一方对检测结果提出异议需要第三方检测单位复测认定的情形。检测结果准确率=﹝1-（第三方检测单位抽检合格率 - 检测服务单位检测合格率）÷第三方检测单位抽检合格率﹞ ×100%。若无异议得满分。</t>
  </si>
  <si>
    <t>检测报告合规率</t>
  </si>
  <si>
    <t>经组织评审的检测报告符合检测规范要求；
说明：报告格式规范、数据完整、签字盖章齐全、依据标准明确，无漏判、误判不合格项的情况。存在以上任一问题项得0分。</t>
  </si>
  <si>
    <t>质量指标</t>
  </si>
  <si>
    <t>检测机构资质、检测人员及检测设备合规情况</t>
  </si>
  <si>
    <t>分</t>
  </si>
  <si>
    <t>检测机构资质、检测人员及检测设备与合同约定要求一致；无无证检测、超资质范围检测、设备不合规、人员不合规的情况。存在以上任一项问题得0分。</t>
  </si>
  <si>
    <t>检测过程可追溯性</t>
  </si>
  <si>
    <t>达标</t>
  </si>
  <si>
    <t>定性指标</t>
  </si>
  <si>
    <t>样品接收、存储、检测操作、数据记录、报告编制等环节全程留痕；具备样品唯一性标识、检测原始记录完整可查。</t>
  </si>
  <si>
    <t>时效指标</t>
  </si>
  <si>
    <t>检测响应时效</t>
  </si>
  <si>
    <t>&lt;=</t>
  </si>
  <si>
    <t>天</t>
  </si>
  <si>
    <t>由玉溪市公路工程质量监督站对人员进行检查和评价。从收到进场检测通知到到达现场检测的时间（发出通知当天不计入）。</t>
  </si>
  <si>
    <t>报告及时交付情况</t>
  </si>
  <si>
    <t>在合同约定周期内完成检测并出具报告的项目数/总检测项目数 ×100%；原材料检测周期自完成取样之日起≤20天，特殊检测（如耐久性试验、水泥等）按规范时间执行。工程实体检测自进场检测之日起≤15天。无拖延交付、遗漏交付的情况。</t>
  </si>
  <si>
    <t>异议处理及时性</t>
  </si>
  <si>
    <t>收到检测结果异议申请到给出处理意见的时间。</t>
  </si>
  <si>
    <t>效益指标</t>
  </si>
  <si>
    <t>社会效益</t>
  </si>
  <si>
    <t>安全文明检测</t>
  </si>
  <si>
    <t>无安全事故</t>
  </si>
  <si>
    <t>现场检测过程中遵守施工安全规范，无人员安全、设备安全事故；说明：发生安全事故则该项指标为不达标。</t>
  </si>
  <si>
    <t>满意度指标</t>
  </si>
  <si>
    <t>服务对象满意度</t>
  </si>
  <si>
    <t>业主满意度</t>
  </si>
  <si>
    <t>90</t>
  </si>
  <si>
    <t>监机构、建设单位、监理单位对检测服务的综合评分（满分 100 分）；评分维度包括质量、效率、服务态度、沟通配合等。</t>
  </si>
  <si>
    <t>成本指标</t>
  </si>
  <si>
    <t>经济成本指标</t>
  </si>
  <si>
    <t>检测费用控制率</t>
  </si>
  <si>
    <t>检测费用控制率=实际发生的检测费用总额÷合同约定费用总额×100%；
说明：无超合同约定、无不合理收费（如重复收费、虚增检测项收费）。</t>
  </si>
  <si>
    <t>返工检测成本占比</t>
  </si>
  <si>
    <t>1.00</t>
  </si>
  <si>
    <t>返工检测成本占比=因检测失误导致需重新检测的费用÷总检测费用 ×100%；返工检测由检测机构承担费用，且不计入合同费用总额。</t>
  </si>
  <si>
    <t>根据项目推进情况，通过采购一家具备相应资质和专业能力的造价咨询审核单位，来协助造价站开展玉溪市公路工程造价咨询审核工作，对达到招标条件的项目的招标最高投标限价进行审查，进一步提高招标最高投标限价的编制质量和审核质量，从源头上控制项目建设成本，提高公共资金的投资效益，实现投资节约，推动建设项目造价处于合理区间，促进交通运输事业可持续发展。
为确保造价文件审查质量，依据项目特点，设定了6个考核指标，采用自评和被服务项目业主评价方式，分别从完成审查项目数量、质量要求、时效要求、成本控制效果、经济效益节约资金、满意度方面进行评价。</t>
  </si>
  <si>
    <t>工程监理、检测招标最高投标限价审查报告</t>
  </si>
  <si>
    <t>反映形成最终咨询审查报告个数。</t>
  </si>
  <si>
    <t>定额使用的准确性</t>
  </si>
  <si>
    <t>95</t>
  </si>
  <si>
    <t>反映咨询审查报告的准确性。</t>
  </si>
  <si>
    <t>工程量审查准确性</t>
  </si>
  <si>
    <t>设备材料及人工、机械价格的合理性</t>
  </si>
  <si>
    <t>提交审查报告的时间</t>
  </si>
  <si>
    <t>反映审查单位工作效率</t>
  </si>
  <si>
    <t>经济效益</t>
  </si>
  <si>
    <t>复核审查结果真实性、合理性、合法性</t>
  </si>
  <si>
    <t>万元</t>
  </si>
  <si>
    <t>推动建设项目造价处于合理区间，促进交通运输事业可持续发展。</t>
  </si>
  <si>
    <t>服务对象的服务满意度</t>
  </si>
  <si>
    <t>咨询审查成本</t>
  </si>
  <si>
    <t>反映节约审查成本金额</t>
  </si>
  <si>
    <t>预算06表</t>
  </si>
  <si>
    <t>2026年部门政府性基金预算支出预算表</t>
  </si>
  <si>
    <t>单位:元</t>
  </si>
  <si>
    <t>政府性基金预算支出</t>
  </si>
  <si>
    <t>我单位不涉及政府性基金预算支出。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</si>
  <si>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</si>
  <si>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</si>
  <si>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</si>
  <si>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</si>
  <si>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</si>
  <si>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</si>
  <si>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</si>
  <si>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</si>
  <si>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</si>
  <si>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</si>
  <si>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</si>
  <si>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</si>
  <si>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我单位不涉及政府采购预算。</t>
  </si>
  <si>
    <t>预算08表</t>
  </si>
  <si>
    <t>2026年部门政府购买服务预算表</t>
  </si>
  <si>
    <t>政府购买服务项目</t>
  </si>
  <si>
    <t>政府购买服务目录</t>
  </si>
  <si>
    <t>我单位不涉及政府购买服务预算。</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</si>
  <si>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</si>
  <si>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</si>
  <si>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</si>
  <si>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</si>
  <si>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</si>
  <si>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</si>
  <si>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</si>
  <si>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</si>
  <si>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</si>
  <si>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</si>
  <si>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</si>
  <si>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</si>
  <si>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</si>
  <si>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</si>
  <si>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</si>
  <si>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我单位不涉及市对下转移支付。</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</si>
  <si>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</si>
  <si>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</si>
  <si>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</si>
  <si>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</si>
  <si>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</si>
  <si>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</si>
  <si>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</si>
  <si>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</si>
  <si>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</si>
  <si>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</si>
  <si>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</si>
  <si>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我单位不涉及新增资产配置。</t>
  </si>
  <si>
    <t>预算11表</t>
  </si>
  <si>
    <t>2026年上级补助项目支出预算表</t>
  </si>
  <si>
    <t>上级补助</t>
  </si>
  <si>
    <t>我单位不涉及上级补助项目支出。</t>
  </si>
  <si>
    <t>预算12表</t>
  </si>
  <si>
    <t>2026年部门项目支出中期规划预算表</t>
  </si>
  <si>
    <t>项目级次</t>
  </si>
  <si>
    <t>2026年</t>
  </si>
  <si>
    <t>2027年</t>
  </si>
  <si>
    <t>2028年</t>
  </si>
  <si>
    <t>311 专项业务类</t>
  </si>
  <si>
    <t>本级</t>
  </si>
  <si>
    <t>312 民生类</t>
  </si>
  <si>
    <t/>
  </si>
</sst>
</file>

<file path=xl/styles.xml><?xml version="1.0" encoding="utf-8"?>
<styleSheet xmlns="http://schemas.openxmlformats.org/spreadsheetml/2006/main">
  <numFmts count="9">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mm/dd"/>
    <numFmt numFmtId="177" formatCode="yyyy/mm/dd\ hh:mm:ss"/>
    <numFmt numFmtId="178" formatCode="#,##0.00;\-#,##0.00;;@"/>
    <numFmt numFmtId="179" formatCode="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b/>
      <sz val="15"/>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7">
    <xf numFmtId="0" fontId="0" fillId="0" borderId="0">
      <alignment vertical="top"/>
    </xf>
    <xf numFmtId="42" fontId="19" fillId="0" borderId="0" applyFont="0" applyFill="0" applyBorder="0" applyAlignment="0" applyProtection="0">
      <alignment vertical="center"/>
    </xf>
    <xf numFmtId="0" fontId="24" fillId="11" borderId="0" applyNumberFormat="0" applyBorder="0" applyAlignment="0" applyProtection="0">
      <alignment vertical="center"/>
    </xf>
    <xf numFmtId="0" fontId="30" fillId="15" borderId="1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7" fontId="11" fillId="0" borderId="7">
      <alignment horizontal="right" vertical="center"/>
    </xf>
    <xf numFmtId="0" fontId="24" fillId="8" borderId="0" applyNumberFormat="0" applyBorder="0" applyAlignment="0" applyProtection="0">
      <alignment vertical="center"/>
    </xf>
    <xf numFmtId="0" fontId="25" fillId="5" borderId="0" applyNumberFormat="0" applyBorder="0" applyAlignment="0" applyProtection="0">
      <alignment vertical="center"/>
    </xf>
    <xf numFmtId="43" fontId="19" fillId="0" borderId="0" applyFont="0" applyFill="0" applyBorder="0" applyAlignment="0" applyProtection="0">
      <alignment vertical="center"/>
    </xf>
    <xf numFmtId="0" fontId="29" fillId="17" borderId="0" applyNumberFormat="0" applyBorder="0" applyAlignment="0" applyProtection="0">
      <alignment vertical="center"/>
    </xf>
    <xf numFmtId="0" fontId="33" fillId="0" borderId="0" applyNumberFormat="0" applyFill="0" applyBorder="0" applyAlignment="0" applyProtection="0">
      <alignment vertical="center"/>
    </xf>
    <xf numFmtId="9" fontId="19" fillId="0" borderId="0" applyFont="0" applyFill="0" applyBorder="0" applyAlignment="0" applyProtection="0">
      <alignment vertical="center"/>
    </xf>
    <xf numFmtId="176" fontId="11" fillId="0" borderId="7">
      <alignment horizontal="right" vertical="center"/>
    </xf>
    <xf numFmtId="0" fontId="34" fillId="0" borderId="0" applyNumberFormat="0" applyFill="0" applyBorder="0" applyAlignment="0" applyProtection="0">
      <alignment vertical="center"/>
    </xf>
    <xf numFmtId="0" fontId="19" fillId="19" borderId="20" applyNumberFormat="0" applyFont="0" applyAlignment="0" applyProtection="0">
      <alignment vertical="center"/>
    </xf>
    <xf numFmtId="0" fontId="29" fillId="14" borderId="0" applyNumberFormat="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9" fillId="16" borderId="0" applyNumberFormat="0" applyBorder="0" applyAlignment="0" applyProtection="0">
      <alignment vertical="center"/>
    </xf>
    <xf numFmtId="0" fontId="32" fillId="0" borderId="19" applyNumberFormat="0" applyFill="0" applyAlignment="0" applyProtection="0">
      <alignment vertical="center"/>
    </xf>
    <xf numFmtId="0" fontId="29" fillId="20" borderId="0" applyNumberFormat="0" applyBorder="0" applyAlignment="0" applyProtection="0">
      <alignment vertical="center"/>
    </xf>
    <xf numFmtId="0" fontId="38" fillId="10" borderId="21" applyNumberFormat="0" applyAlignment="0" applyProtection="0">
      <alignment vertical="center"/>
    </xf>
    <xf numFmtId="0" fontId="27" fillId="10" borderId="17" applyNumberFormat="0" applyAlignment="0" applyProtection="0">
      <alignment vertical="center"/>
    </xf>
    <xf numFmtId="0" fontId="26" fillId="7" borderId="16" applyNumberFormat="0" applyAlignment="0" applyProtection="0">
      <alignment vertical="center"/>
    </xf>
    <xf numFmtId="0" fontId="24" fillId="4" borderId="0" applyNumberFormat="0" applyBorder="0" applyAlignment="0" applyProtection="0">
      <alignment vertical="center"/>
    </xf>
    <xf numFmtId="0" fontId="29" fillId="25" borderId="0" applyNumberFormat="0" applyBorder="0" applyAlignment="0" applyProtection="0">
      <alignment vertical="center"/>
    </xf>
    <xf numFmtId="0" fontId="31" fillId="0" borderId="18" applyNumberFormat="0" applyFill="0" applyAlignment="0" applyProtection="0">
      <alignment vertical="center"/>
    </xf>
    <xf numFmtId="0" fontId="39" fillId="0" borderId="22" applyNumberFormat="0" applyFill="0" applyAlignment="0" applyProtection="0">
      <alignment vertical="center"/>
    </xf>
    <xf numFmtId="0" fontId="40" fillId="29" borderId="0" applyNumberFormat="0" applyBorder="0" applyAlignment="0" applyProtection="0">
      <alignment vertical="center"/>
    </xf>
    <xf numFmtId="0" fontId="28" fillId="13" borderId="0" applyNumberFormat="0" applyBorder="0" applyAlignment="0" applyProtection="0">
      <alignment vertical="center"/>
    </xf>
    <xf numFmtId="10" fontId="11" fillId="0" borderId="7">
      <alignment horizontal="right" vertical="center"/>
    </xf>
    <xf numFmtId="0" fontId="24" fillId="30" borderId="0" applyNumberFormat="0" applyBorder="0" applyAlignment="0" applyProtection="0">
      <alignment vertical="center"/>
    </xf>
    <xf numFmtId="0" fontId="29" fillId="23" borderId="0" applyNumberFormat="0" applyBorder="0" applyAlignment="0" applyProtection="0">
      <alignment vertical="center"/>
    </xf>
    <xf numFmtId="0" fontId="24" fillId="9" borderId="0" applyNumberFormat="0" applyBorder="0" applyAlignment="0" applyProtection="0">
      <alignment vertical="center"/>
    </xf>
    <xf numFmtId="0" fontId="24" fillId="6" borderId="0" applyNumberFormat="0" applyBorder="0" applyAlignment="0" applyProtection="0">
      <alignment vertical="center"/>
    </xf>
    <xf numFmtId="0" fontId="24" fillId="28" borderId="0" applyNumberFormat="0" applyBorder="0" applyAlignment="0" applyProtection="0">
      <alignment vertical="center"/>
    </xf>
    <xf numFmtId="0" fontId="24" fillId="3" borderId="0" applyNumberFormat="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0" fontId="24" fillId="27" borderId="0" applyNumberFormat="0" applyBorder="0" applyAlignment="0" applyProtection="0">
      <alignment vertical="center"/>
    </xf>
    <xf numFmtId="0" fontId="24" fillId="2" borderId="0" applyNumberFormat="0" applyBorder="0" applyAlignment="0" applyProtection="0">
      <alignment vertical="center"/>
    </xf>
    <xf numFmtId="0" fontId="29" fillId="18" borderId="0" applyNumberFormat="0" applyBorder="0" applyAlignment="0" applyProtection="0">
      <alignment vertical="center"/>
    </xf>
    <xf numFmtId="0" fontId="24" fillId="31" borderId="0" applyNumberFormat="0" applyBorder="0" applyAlignment="0" applyProtection="0">
      <alignment vertical="center"/>
    </xf>
    <xf numFmtId="0" fontId="29" fillId="32" borderId="0" applyNumberFormat="0" applyBorder="0" applyAlignment="0" applyProtection="0">
      <alignment vertical="center"/>
    </xf>
    <xf numFmtId="0" fontId="29" fillId="26" borderId="0" applyNumberFormat="0" applyBorder="0" applyAlignment="0" applyProtection="0">
      <alignment vertical="center"/>
    </xf>
    <xf numFmtId="0" fontId="24" fillId="12" borderId="0" applyNumberFormat="0" applyBorder="0" applyAlignment="0" applyProtection="0">
      <alignment vertical="center"/>
    </xf>
    <xf numFmtId="0" fontId="29" fillId="21" borderId="0" applyNumberFormat="0" applyBorder="0" applyAlignment="0" applyProtection="0">
      <alignment vertical="center"/>
    </xf>
    <xf numFmtId="178" fontId="11" fillId="0" borderId="7">
      <alignment horizontal="right" vertical="center"/>
    </xf>
    <xf numFmtId="49" fontId="11" fillId="0" borderId="7">
      <alignment horizontal="left" vertical="center" wrapText="1"/>
    </xf>
    <xf numFmtId="178" fontId="11" fillId="0" borderId="7">
      <alignment horizontal="right" vertical="center"/>
    </xf>
    <xf numFmtId="179" fontId="11" fillId="0" borderId="7">
      <alignment horizontal="right" vertical="center"/>
    </xf>
    <xf numFmtId="180" fontId="11" fillId="0" borderId="7">
      <alignment horizontal="right" vertical="center"/>
    </xf>
  </cellStyleXfs>
  <cellXfs count="171">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8"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49" fontId="7" fillId="0" borderId="7" xfId="53"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8"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8"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8" fontId="3" fillId="0" borderId="7" xfId="0" applyNumberFormat="1" applyFont="1" applyBorder="1" applyAlignment="1">
      <alignment horizontal="right" vertical="center"/>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1" xfId="0" applyFont="1" applyBorder="1" applyAlignment="1" applyProtection="1">
      <alignment horizontal="center" vertical="center" wrapText="1"/>
      <protection locked="0"/>
    </xf>
    <xf numFmtId="0" fontId="9" fillId="0" borderId="14" xfId="0" applyFont="1" applyBorder="1" applyAlignment="1">
      <alignment horizontal="center" vertical="center" wrapText="1"/>
    </xf>
    <xf numFmtId="0" fontId="9" fillId="0" borderId="14" xfId="0" applyFont="1"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8" fontId="7" fillId="0" borderId="7" xfId="54"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3" applyNumberFormat="1" applyFont="1" applyBorder="1" applyAlignment="1">
      <alignment horizontal="right" vertical="center" wrapText="1"/>
    </xf>
    <xf numFmtId="49" fontId="12" fillId="0" borderId="7" xfId="53" applyNumberFormat="1" applyFont="1" applyBorder="1" applyAlignment="1">
      <alignment horizontal="center" vertical="center" wrapText="1"/>
    </xf>
    <xf numFmtId="49" fontId="11" fillId="0" borderId="7" xfId="53" applyNumberFormat="1" applyFont="1" applyBorder="1">
      <alignment horizontal="left" vertical="center" wrapText="1"/>
    </xf>
    <xf numFmtId="49" fontId="13" fillId="0" borderId="7" xfId="53" applyNumberFormat="1" applyFont="1" applyBorder="1" applyAlignment="1">
      <alignment horizontal="center" vertical="center" wrapText="1"/>
    </xf>
    <xf numFmtId="49" fontId="11" fillId="0" borderId="1" xfId="53" applyNumberFormat="1" applyFont="1" applyBorder="1" applyAlignment="1">
      <alignment horizontal="center" vertical="center" wrapText="1"/>
    </xf>
    <xf numFmtId="49" fontId="11" fillId="0" borderId="7" xfId="53" applyNumberFormat="1" applyFont="1" applyBorder="1" applyAlignment="1">
      <alignment horizontal="center" vertical="center" wrapText="1"/>
    </xf>
    <xf numFmtId="0" fontId="0" fillId="0" borderId="8" xfId="0" applyFont="1" applyBorder="1">
      <alignment vertical="top"/>
    </xf>
    <xf numFmtId="178" fontId="11" fillId="0" borderId="7" xfId="53" applyNumberFormat="1" applyFont="1" applyBorder="1" applyAlignment="1">
      <alignment horizontal="right" vertical="center" wrapText="1"/>
    </xf>
    <xf numFmtId="49" fontId="11" fillId="0" borderId="4" xfId="53" applyNumberFormat="1" applyFont="1" applyBorder="1">
      <alignment horizontal="left" vertical="center" wrapText="1"/>
    </xf>
    <xf numFmtId="49" fontId="11" fillId="0" borderId="8" xfId="53" applyNumberFormat="1" applyFont="1" applyBorder="1">
      <alignment horizontal="left" vertical="center" wrapText="1"/>
    </xf>
    <xf numFmtId="49" fontId="11" fillId="0" borderId="6" xfId="53" applyNumberFormat="1" applyFont="1" applyBorder="1">
      <alignment horizontal="left" vertical="center" wrapText="1"/>
    </xf>
    <xf numFmtId="180" fontId="11" fillId="0" borderId="7" xfId="56" applyNumberFormat="1" applyFont="1" applyBorder="1" applyAlignment="1">
      <alignment horizontal="center" vertical="center" wrapText="1"/>
    </xf>
    <xf numFmtId="49" fontId="20" fillId="0" borderId="7" xfId="53" applyNumberFormat="1" applyFont="1" applyBorder="1" applyAlignment="1">
      <alignment horizontal="right" vertical="center" wrapText="1"/>
    </xf>
    <xf numFmtId="49" fontId="11" fillId="0" borderId="11"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3" applyNumberFormat="1" applyFont="1" applyBorder="1">
      <alignment horizontal="left" vertical="center" wrapText="1"/>
    </xf>
    <xf numFmtId="178" fontId="11" fillId="0" borderId="7" xfId="0" applyNumberFormat="1" applyFont="1" applyBorder="1" applyAlignment="1">
      <alignment horizontal="right" vertical="center"/>
    </xf>
    <xf numFmtId="178" fontId="21" fillId="0" borderId="7" xfId="0" applyNumberFormat="1" applyFont="1" applyBorder="1" applyAlignment="1">
      <alignment horizontal="left" vertical="center"/>
    </xf>
    <xf numFmtId="178" fontId="11" fillId="0" borderId="7" xfId="54" applyNumberFormat="1" applyFont="1" applyBorder="1">
      <alignment horizontal="right" vertical="center"/>
    </xf>
    <xf numFmtId="178"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0EBC7"/>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D20"/>
  <sheetViews>
    <sheetView showZeros="0" workbookViewId="0">
      <selection activeCell="F20" sqref="F20"/>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7" t="s">
        <v>0</v>
      </c>
      <c r="B1" s="163"/>
      <c r="C1" s="163"/>
      <c r="D1" s="163"/>
    </row>
    <row r="2" ht="28.5" customHeight="1" spans="1:4">
      <c r="A2" s="164" t="s">
        <v>1</v>
      </c>
      <c r="B2" s="164"/>
      <c r="C2" s="164"/>
      <c r="D2" s="164"/>
    </row>
    <row r="3" ht="18.75" customHeight="1" spans="1:4">
      <c r="A3" s="149" t="str">
        <f>"单位名称："&amp;"玉溪市公路工程质量监督站"</f>
        <v>单位名称：玉溪市公路工程质量监督站</v>
      </c>
      <c r="B3" s="149"/>
      <c r="C3" s="149"/>
      <c r="D3" s="147" t="s">
        <v>2</v>
      </c>
    </row>
    <row r="4" ht="18.75" customHeight="1" spans="1:4">
      <c r="A4" s="150" t="s">
        <v>3</v>
      </c>
      <c r="B4" s="150"/>
      <c r="C4" s="150" t="s">
        <v>4</v>
      </c>
      <c r="D4" s="150"/>
    </row>
    <row r="5" ht="18.75" customHeight="1" spans="1:4">
      <c r="A5" s="150" t="s">
        <v>5</v>
      </c>
      <c r="B5" s="150" t="s">
        <v>6</v>
      </c>
      <c r="C5" s="150" t="s">
        <v>7</v>
      </c>
      <c r="D5" s="150" t="s">
        <v>6</v>
      </c>
    </row>
    <row r="6" ht="18.75" customHeight="1" spans="1:4">
      <c r="A6" s="149" t="s">
        <v>8</v>
      </c>
      <c r="B6" s="168">
        <v>4592316.45</v>
      </c>
      <c r="C6" s="169" t="str">
        <f>"一"&amp;"、"&amp;"社会保障和就业支出"</f>
        <v>一、社会保障和就业支出</v>
      </c>
      <c r="D6" s="168">
        <v>550278.72</v>
      </c>
    </row>
    <row r="7" ht="18.75" customHeight="1" spans="1:4">
      <c r="A7" s="149" t="s">
        <v>9</v>
      </c>
      <c r="B7" s="168"/>
      <c r="C7" s="169" t="str">
        <f>"二"&amp;"、"&amp;"卫生健康支出"</f>
        <v>二、卫生健康支出</v>
      </c>
      <c r="D7" s="168">
        <v>344858.71</v>
      </c>
    </row>
    <row r="8" ht="18.75" customHeight="1" spans="1:4">
      <c r="A8" s="149" t="s">
        <v>10</v>
      </c>
      <c r="B8" s="168"/>
      <c r="C8" s="169" t="str">
        <f>"三"&amp;"、"&amp;"交通运输支出"</f>
        <v>三、交通运输支出</v>
      </c>
      <c r="D8" s="168">
        <v>3359583.02</v>
      </c>
    </row>
    <row r="9" ht="18.75" customHeight="1" spans="1:4">
      <c r="A9" s="149" t="s">
        <v>11</v>
      </c>
      <c r="B9" s="168"/>
      <c r="C9" s="169" t="str">
        <f>"四"&amp;"、"&amp;"住房保障支出"</f>
        <v>四、住房保障支出</v>
      </c>
      <c r="D9" s="168">
        <v>337596</v>
      </c>
    </row>
    <row r="10" ht="18.75" customHeight="1" spans="1:4">
      <c r="A10" s="149" t="s">
        <v>12</v>
      </c>
      <c r="B10" s="168"/>
      <c r="C10" s="149"/>
      <c r="D10" s="149"/>
    </row>
    <row r="11" ht="18.75" customHeight="1" spans="1:4">
      <c r="A11" s="149" t="s">
        <v>13</v>
      </c>
      <c r="B11" s="168"/>
      <c r="C11" s="149"/>
      <c r="D11" s="149"/>
    </row>
    <row r="12" ht="18.75" customHeight="1" spans="1:4">
      <c r="A12" s="149" t="s">
        <v>14</v>
      </c>
      <c r="B12" s="168"/>
      <c r="C12" s="149"/>
      <c r="D12" s="149"/>
    </row>
    <row r="13" ht="18.75" customHeight="1" spans="1:4">
      <c r="A13" s="149" t="s">
        <v>15</v>
      </c>
      <c r="B13" s="168"/>
      <c r="C13" s="149"/>
      <c r="D13" s="149"/>
    </row>
    <row r="14" ht="18.75" customHeight="1" spans="1:4">
      <c r="A14" s="149" t="s">
        <v>16</v>
      </c>
      <c r="B14" s="168"/>
      <c r="C14" s="149"/>
      <c r="D14" s="149"/>
    </row>
    <row r="15" ht="18.75" customHeight="1" spans="1:4">
      <c r="A15" s="149" t="s">
        <v>17</v>
      </c>
      <c r="B15" s="168"/>
      <c r="C15" s="149"/>
      <c r="D15" s="149"/>
    </row>
    <row r="16" ht="18.75" customHeight="1" spans="1:4">
      <c r="A16" s="170" t="s">
        <v>18</v>
      </c>
      <c r="B16" s="168">
        <v>4592316.45</v>
      </c>
      <c r="C16" s="170" t="s">
        <v>19</v>
      </c>
      <c r="D16" s="168">
        <v>4592316.45</v>
      </c>
    </row>
    <row r="17" ht="18.75" customHeight="1" spans="1:4">
      <c r="A17" s="165" t="s">
        <v>20</v>
      </c>
      <c r="B17" s="149"/>
      <c r="C17" s="165" t="s">
        <v>21</v>
      </c>
      <c r="D17" s="149"/>
    </row>
    <row r="18" ht="18.75" customHeight="1" spans="1:4">
      <c r="A18" s="60" t="s">
        <v>22</v>
      </c>
      <c r="B18" s="168"/>
      <c r="C18" s="60" t="s">
        <v>22</v>
      </c>
      <c r="D18" s="168"/>
    </row>
    <row r="19" ht="18.75" customHeight="1" spans="1:4">
      <c r="A19" s="60" t="s">
        <v>23</v>
      </c>
      <c r="B19" s="168"/>
      <c r="C19" s="60" t="s">
        <v>23</v>
      </c>
      <c r="D19" s="168"/>
    </row>
    <row r="20" ht="18.75" customHeight="1" spans="1:4">
      <c r="A20" s="170" t="s">
        <v>24</v>
      </c>
      <c r="B20" s="168">
        <v>4592316.45</v>
      </c>
      <c r="C20" s="170" t="s">
        <v>25</v>
      </c>
      <c r="D20" s="168">
        <v>4592316.45</v>
      </c>
    </row>
  </sheetData>
  <mergeCells count="5">
    <mergeCell ref="A1:D1"/>
    <mergeCell ref="A2:D2"/>
    <mergeCell ref="A3:C3"/>
    <mergeCell ref="A4:B4"/>
    <mergeCell ref="C4:D4"/>
  </mergeCells>
  <printOptions horizontalCentered="1"/>
  <pageMargins left="0.751388888888889" right="0.751388888888889" top="1" bottom="1" header="0.511805555555556" footer="0.511805555555556"/>
  <pageSetup paperSize="9"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S9"/>
  <sheetViews>
    <sheetView showZeros="0" view="pageBreakPreview" zoomScaleNormal="100" zoomScaleSheetLayoutView="100" workbookViewId="0">
      <selection activeCell="H32" sqref="H32"/>
    </sheetView>
  </sheetViews>
  <sheetFormatPr defaultColWidth="8.85" defaultRowHeight="15" customHeight="1"/>
  <cols>
    <col min="1" max="1" width="17.8416666666667" customWidth="1"/>
    <col min="2" max="2" width="27.375"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9" t="s">
        <v>26</v>
      </c>
      <c r="B1" s="159"/>
      <c r="C1" s="159"/>
      <c r="D1" s="159"/>
      <c r="E1" s="159"/>
      <c r="F1" s="159"/>
      <c r="G1" s="159"/>
      <c r="H1" s="159"/>
      <c r="I1" s="159"/>
      <c r="J1" s="159"/>
      <c r="K1" s="159"/>
      <c r="L1" s="159"/>
      <c r="M1" s="159"/>
      <c r="N1" s="159"/>
      <c r="O1" s="159"/>
      <c r="P1" s="159"/>
      <c r="Q1" s="159"/>
      <c r="R1" s="159"/>
      <c r="S1" s="159"/>
    </row>
    <row r="2" ht="28.5" customHeight="1" spans="1:19">
      <c r="A2" s="148" t="s">
        <v>27</v>
      </c>
      <c r="B2" s="148"/>
      <c r="C2" s="148"/>
      <c r="D2" s="148"/>
      <c r="E2" s="148"/>
      <c r="F2" s="148"/>
      <c r="G2" s="148"/>
      <c r="H2" s="148"/>
      <c r="I2" s="148"/>
      <c r="J2" s="148"/>
      <c r="K2" s="148"/>
      <c r="L2" s="148"/>
      <c r="M2" s="148"/>
      <c r="N2" s="148"/>
      <c r="O2" s="148"/>
      <c r="P2" s="148"/>
      <c r="Q2" s="148"/>
      <c r="R2" s="148"/>
      <c r="S2" s="148"/>
    </row>
    <row r="3" ht="20.25" customHeight="1" spans="1:19">
      <c r="A3" s="149" t="str">
        <f>"单位名称："&amp;"玉溪市公路工程质量监督站"</f>
        <v>单位名称：玉溪市公路工程质量监督站</v>
      </c>
      <c r="B3" s="149"/>
      <c r="C3" s="149"/>
      <c r="D3" s="149"/>
      <c r="E3" s="149"/>
      <c r="F3" s="149"/>
      <c r="G3" s="149"/>
      <c r="H3" s="149"/>
      <c r="I3" s="149"/>
      <c r="J3" s="149"/>
      <c r="K3" s="149"/>
      <c r="L3" s="160"/>
      <c r="M3" s="160"/>
      <c r="N3" s="160"/>
      <c r="O3" s="160"/>
      <c r="P3" s="160"/>
      <c r="Q3" s="160"/>
      <c r="R3" s="160"/>
      <c r="S3" s="160" t="s">
        <v>2</v>
      </c>
    </row>
    <row r="4" ht="27" customHeight="1" spans="1:19">
      <c r="A4" s="150" t="s">
        <v>28</v>
      </c>
      <c r="B4" s="150" t="s">
        <v>29</v>
      </c>
      <c r="C4" s="150" t="s">
        <v>30</v>
      </c>
      <c r="D4" s="150" t="s">
        <v>31</v>
      </c>
      <c r="E4" s="150"/>
      <c r="F4" s="150"/>
      <c r="G4" s="150"/>
      <c r="H4" s="150"/>
      <c r="I4" s="150"/>
      <c r="J4" s="150"/>
      <c r="K4" s="150"/>
      <c r="L4" s="150"/>
      <c r="M4" s="150"/>
      <c r="N4" s="150"/>
      <c r="O4" s="150" t="s">
        <v>20</v>
      </c>
      <c r="P4" s="150"/>
      <c r="Q4" s="150"/>
      <c r="R4" s="150"/>
      <c r="S4" s="150"/>
    </row>
    <row r="5" ht="27" customHeight="1" spans="1:19">
      <c r="A5" s="150"/>
      <c r="B5" s="150"/>
      <c r="C5" s="150"/>
      <c r="D5" s="150" t="s">
        <v>32</v>
      </c>
      <c r="E5" s="150" t="s">
        <v>33</v>
      </c>
      <c r="F5" s="150" t="s">
        <v>34</v>
      </c>
      <c r="G5" s="150" t="s">
        <v>35</v>
      </c>
      <c r="H5" s="150" t="s">
        <v>36</v>
      </c>
      <c r="I5" s="150" t="s">
        <v>37</v>
      </c>
      <c r="J5" s="150"/>
      <c r="K5" s="150"/>
      <c r="L5" s="150"/>
      <c r="M5" s="150"/>
      <c r="N5" s="150"/>
      <c r="O5" s="150" t="s">
        <v>32</v>
      </c>
      <c r="P5" s="150" t="s">
        <v>33</v>
      </c>
      <c r="Q5" s="150" t="s">
        <v>34</v>
      </c>
      <c r="R5" s="150" t="s">
        <v>35</v>
      </c>
      <c r="S5" s="150" t="s">
        <v>38</v>
      </c>
    </row>
    <row r="6" ht="27" customHeight="1" spans="1:19">
      <c r="A6" s="150"/>
      <c r="B6" s="150"/>
      <c r="C6" s="150"/>
      <c r="D6" s="150"/>
      <c r="E6" s="150"/>
      <c r="F6" s="150"/>
      <c r="G6" s="150"/>
      <c r="H6" s="150"/>
      <c r="I6" s="150" t="s">
        <v>32</v>
      </c>
      <c r="J6" s="150" t="s">
        <v>39</v>
      </c>
      <c r="K6" s="150" t="s">
        <v>40</v>
      </c>
      <c r="L6" s="150" t="s">
        <v>41</v>
      </c>
      <c r="M6" s="150" t="s">
        <v>42</v>
      </c>
      <c r="N6" s="150" t="s">
        <v>43</v>
      </c>
      <c r="O6" s="150"/>
      <c r="P6" s="150"/>
      <c r="Q6" s="150"/>
      <c r="R6" s="150"/>
      <c r="S6" s="150"/>
    </row>
    <row r="7" ht="20.25" customHeight="1" spans="1:19">
      <c r="A7" s="158" t="s">
        <v>44</v>
      </c>
      <c r="B7" s="158" t="s">
        <v>45</v>
      </c>
      <c r="C7" s="158" t="s">
        <v>46</v>
      </c>
      <c r="D7" s="158" t="s">
        <v>47</v>
      </c>
      <c r="E7" s="158" t="s">
        <v>48</v>
      </c>
      <c r="F7" s="158" t="s">
        <v>49</v>
      </c>
      <c r="G7" s="158" t="s">
        <v>50</v>
      </c>
      <c r="H7" s="158" t="s">
        <v>51</v>
      </c>
      <c r="I7" s="158" t="s">
        <v>52</v>
      </c>
      <c r="J7" s="158" t="s">
        <v>53</v>
      </c>
      <c r="K7" s="158" t="s">
        <v>54</v>
      </c>
      <c r="L7" s="158" t="s">
        <v>55</v>
      </c>
      <c r="M7" s="158" t="s">
        <v>56</v>
      </c>
      <c r="N7" s="158" t="s">
        <v>57</v>
      </c>
      <c r="O7" s="158" t="s">
        <v>58</v>
      </c>
      <c r="P7" s="158" t="s">
        <v>59</v>
      </c>
      <c r="Q7" s="158" t="s">
        <v>60</v>
      </c>
      <c r="R7" s="158" t="s">
        <v>61</v>
      </c>
      <c r="S7" s="158" t="s">
        <v>62</v>
      </c>
    </row>
    <row r="8" ht="20.25" customHeight="1" spans="1:19">
      <c r="A8" s="149" t="s">
        <v>63</v>
      </c>
      <c r="B8" s="149" t="s">
        <v>64</v>
      </c>
      <c r="C8" s="154">
        <v>4592316.45</v>
      </c>
      <c r="D8" s="154">
        <v>4592316.45</v>
      </c>
      <c r="E8" s="63">
        <v>4592316.45</v>
      </c>
      <c r="F8" s="63"/>
      <c r="G8" s="63"/>
      <c r="H8" s="63"/>
      <c r="I8" s="63"/>
      <c r="J8" s="63"/>
      <c r="K8" s="63"/>
      <c r="L8" s="63"/>
      <c r="M8" s="63"/>
      <c r="N8" s="63"/>
      <c r="O8" s="154"/>
      <c r="P8" s="154"/>
      <c r="Q8" s="154"/>
      <c r="R8" s="154"/>
      <c r="S8" s="154"/>
    </row>
    <row r="9" ht="20.25" customHeight="1" spans="1:19">
      <c r="A9" s="152" t="s">
        <v>30</v>
      </c>
      <c r="B9" s="149"/>
      <c r="C9" s="154">
        <v>4592316.45</v>
      </c>
      <c r="D9" s="154">
        <v>4592316.45</v>
      </c>
      <c r="E9" s="154">
        <v>4592316.45</v>
      </c>
      <c r="F9" s="154"/>
      <c r="G9" s="154"/>
      <c r="H9" s="154"/>
      <c r="I9" s="154"/>
      <c r="J9" s="154"/>
      <c r="K9" s="154"/>
      <c r="L9" s="154"/>
      <c r="M9" s="154"/>
      <c r="N9" s="154"/>
      <c r="O9" s="154"/>
      <c r="P9" s="154"/>
      <c r="Q9" s="154"/>
      <c r="R9" s="154"/>
      <c r="S9" s="154"/>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 right="0" top="1" bottom="1" header="0.511805555555556" footer="0.511805555555556"/>
  <pageSetup paperSize="8" scale="65"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O24"/>
  <sheetViews>
    <sheetView showZeros="0" view="pageBreakPreview" zoomScaleNormal="100" zoomScaleSheetLayoutView="100" workbookViewId="0">
      <selection activeCell="P17" sqref="P17"/>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9" t="s">
        <v>65</v>
      </c>
      <c r="B1" s="159"/>
      <c r="C1" s="159"/>
      <c r="D1" s="159"/>
      <c r="E1" s="159"/>
      <c r="F1" s="159"/>
      <c r="G1" s="159"/>
      <c r="H1" s="159"/>
      <c r="I1" s="159"/>
      <c r="J1" s="159"/>
      <c r="K1" s="159"/>
      <c r="L1" s="159"/>
      <c r="M1" s="159"/>
      <c r="N1" s="159"/>
      <c r="O1" s="159"/>
    </row>
    <row r="2" ht="28.5" customHeight="1" spans="1:15">
      <c r="A2" s="148" t="s">
        <v>66</v>
      </c>
      <c r="B2" s="148"/>
      <c r="C2" s="148"/>
      <c r="D2" s="148"/>
      <c r="E2" s="148"/>
      <c r="F2" s="148"/>
      <c r="G2" s="148"/>
      <c r="H2" s="148"/>
      <c r="I2" s="148"/>
      <c r="J2" s="148"/>
      <c r="K2" s="148"/>
      <c r="L2" s="148"/>
      <c r="M2" s="148"/>
      <c r="N2" s="148"/>
      <c r="O2" s="148"/>
    </row>
    <row r="3" ht="20.25" customHeight="1" spans="1:15">
      <c r="A3" s="149" t="str">
        <f>"单位名称："&amp;"玉溪市公路工程质量监督站"</f>
        <v>单位名称：玉溪市公路工程质量监督站</v>
      </c>
      <c r="B3" s="149"/>
      <c r="C3" s="149"/>
      <c r="D3" s="149"/>
      <c r="E3" s="149"/>
      <c r="F3" s="149"/>
      <c r="G3" s="149"/>
      <c r="H3" s="149"/>
      <c r="I3" s="149"/>
      <c r="J3" s="160"/>
      <c r="K3" s="160"/>
      <c r="L3" s="160"/>
      <c r="M3" s="160"/>
      <c r="N3" s="160"/>
      <c r="O3" s="160" t="s">
        <v>2</v>
      </c>
    </row>
    <row r="4" ht="27" customHeight="1" spans="1:15">
      <c r="A4" s="150" t="s">
        <v>67</v>
      </c>
      <c r="B4" s="150" t="s">
        <v>68</v>
      </c>
      <c r="C4" s="150" t="s">
        <v>30</v>
      </c>
      <c r="D4" s="150" t="s">
        <v>33</v>
      </c>
      <c r="E4" s="150"/>
      <c r="F4" s="150"/>
      <c r="G4" s="150" t="s">
        <v>34</v>
      </c>
      <c r="H4" s="150" t="s">
        <v>35</v>
      </c>
      <c r="I4" s="150" t="s">
        <v>69</v>
      </c>
      <c r="J4" s="150" t="s">
        <v>70</v>
      </c>
      <c r="K4" s="150"/>
      <c r="L4" s="150"/>
      <c r="M4" s="150"/>
      <c r="N4" s="150"/>
      <c r="O4" s="150"/>
    </row>
    <row r="5" ht="27" customHeight="1" spans="1:15">
      <c r="A5" s="150"/>
      <c r="B5" s="150"/>
      <c r="C5" s="150"/>
      <c r="D5" s="150" t="s">
        <v>32</v>
      </c>
      <c r="E5" s="150" t="s">
        <v>71</v>
      </c>
      <c r="F5" s="150" t="s">
        <v>72</v>
      </c>
      <c r="G5" s="150"/>
      <c r="H5" s="150"/>
      <c r="I5" s="150"/>
      <c r="J5" s="150" t="s">
        <v>32</v>
      </c>
      <c r="K5" s="150" t="s">
        <v>73</v>
      </c>
      <c r="L5" s="150" t="s">
        <v>74</v>
      </c>
      <c r="M5" s="150" t="s">
        <v>75</v>
      </c>
      <c r="N5" s="150" t="s">
        <v>76</v>
      </c>
      <c r="O5" s="150" t="s">
        <v>77</v>
      </c>
    </row>
    <row r="6" ht="20.25" customHeight="1" spans="1:15">
      <c r="A6" s="158" t="s">
        <v>44</v>
      </c>
      <c r="B6" s="158" t="s">
        <v>45</v>
      </c>
      <c r="C6" s="158" t="s">
        <v>46</v>
      </c>
      <c r="D6" s="158" t="s">
        <v>47</v>
      </c>
      <c r="E6" s="158" t="s">
        <v>48</v>
      </c>
      <c r="F6" s="158" t="s">
        <v>49</v>
      </c>
      <c r="G6" s="158" t="s">
        <v>50</v>
      </c>
      <c r="H6" s="158" t="s">
        <v>51</v>
      </c>
      <c r="I6" s="158" t="s">
        <v>52</v>
      </c>
      <c r="J6" s="158" t="s">
        <v>53</v>
      </c>
      <c r="K6" s="158" t="s">
        <v>54</v>
      </c>
      <c r="L6" s="158" t="s">
        <v>55</v>
      </c>
      <c r="M6" s="158" t="s">
        <v>56</v>
      </c>
      <c r="N6" s="158" t="s">
        <v>57</v>
      </c>
      <c r="O6" s="158" t="s">
        <v>58</v>
      </c>
    </row>
    <row r="7" ht="20.25" customHeight="1" spans="1:15">
      <c r="A7" s="149" t="s">
        <v>78</v>
      </c>
      <c r="B7" s="149" t="str">
        <f>"        "&amp;"社会保障和就业支出"</f>
        <v>        社会保障和就业支出</v>
      </c>
      <c r="C7" s="63">
        <v>550278.72</v>
      </c>
      <c r="D7" s="63">
        <v>550278.72</v>
      </c>
      <c r="E7" s="63">
        <v>550278.72</v>
      </c>
      <c r="F7" s="63"/>
      <c r="G7" s="63"/>
      <c r="H7" s="63"/>
      <c r="I7" s="63"/>
      <c r="J7" s="63"/>
      <c r="K7" s="63"/>
      <c r="L7" s="63"/>
      <c r="M7" s="63"/>
      <c r="N7" s="63"/>
      <c r="O7" s="63"/>
    </row>
    <row r="8" ht="20.25" customHeight="1" spans="1:15">
      <c r="A8" s="161" t="s">
        <v>79</v>
      </c>
      <c r="B8" s="161" t="str">
        <f>"        "&amp;"行政事业单位养老支出"</f>
        <v>        行政事业单位养老支出</v>
      </c>
      <c r="C8" s="63">
        <v>550278.72</v>
      </c>
      <c r="D8" s="63">
        <v>550278.72</v>
      </c>
      <c r="E8" s="63">
        <v>550278.72</v>
      </c>
      <c r="F8" s="63"/>
      <c r="G8" s="63"/>
      <c r="H8" s="63"/>
      <c r="I8" s="63"/>
      <c r="J8" s="63"/>
      <c r="K8" s="63"/>
      <c r="L8" s="63"/>
      <c r="M8" s="63"/>
      <c r="N8" s="63"/>
      <c r="O8" s="63"/>
    </row>
    <row r="9" ht="20.25" customHeight="1" spans="1:15">
      <c r="A9" s="162" t="s">
        <v>80</v>
      </c>
      <c r="B9" s="162" t="str">
        <f>"        "&amp;"事业单位离退休"</f>
        <v>        事业单位离退休</v>
      </c>
      <c r="C9" s="63">
        <v>189000</v>
      </c>
      <c r="D9" s="63">
        <v>189000</v>
      </c>
      <c r="E9" s="63">
        <v>189000</v>
      </c>
      <c r="F9" s="63"/>
      <c r="G9" s="63"/>
      <c r="H9" s="63"/>
      <c r="I9" s="63"/>
      <c r="J9" s="63"/>
      <c r="K9" s="63"/>
      <c r="L9" s="63"/>
      <c r="M9" s="63"/>
      <c r="N9" s="63"/>
      <c r="O9" s="63"/>
    </row>
    <row r="10" ht="20.25" customHeight="1" spans="1:15">
      <c r="A10" s="162" t="s">
        <v>81</v>
      </c>
      <c r="B10" s="162" t="str">
        <f>"        "&amp;"机关事业单位基本养老保险缴费支出"</f>
        <v>        机关事业单位基本养老保险缴费支出</v>
      </c>
      <c r="C10" s="63">
        <v>361278.72</v>
      </c>
      <c r="D10" s="63">
        <v>361278.72</v>
      </c>
      <c r="E10" s="63">
        <v>361278.72</v>
      </c>
      <c r="F10" s="63"/>
      <c r="G10" s="63"/>
      <c r="H10" s="63"/>
      <c r="I10" s="63"/>
      <c r="J10" s="63"/>
      <c r="K10" s="63"/>
      <c r="L10" s="63"/>
      <c r="M10" s="63"/>
      <c r="N10" s="63"/>
      <c r="O10" s="63"/>
    </row>
    <row r="11" ht="20.25" customHeight="1" spans="1:15">
      <c r="A11" s="149" t="s">
        <v>82</v>
      </c>
      <c r="B11" s="149" t="str">
        <f>"        "&amp;"卫生健康支出"</f>
        <v>        卫生健康支出</v>
      </c>
      <c r="C11" s="63">
        <v>344858.71</v>
      </c>
      <c r="D11" s="63">
        <v>344858.71</v>
      </c>
      <c r="E11" s="63">
        <v>344858.71</v>
      </c>
      <c r="F11" s="63"/>
      <c r="G11" s="63"/>
      <c r="H11" s="63"/>
      <c r="I11" s="63"/>
      <c r="J11" s="63"/>
      <c r="K11" s="63"/>
      <c r="L11" s="63"/>
      <c r="M11" s="63"/>
      <c r="N11" s="63"/>
      <c r="O11" s="63"/>
    </row>
    <row r="12" ht="20.25" customHeight="1" spans="1:15">
      <c r="A12" s="161" t="s">
        <v>83</v>
      </c>
      <c r="B12" s="161" t="str">
        <f>"        "&amp;"行政事业单位医疗"</f>
        <v>        行政事业单位医疗</v>
      </c>
      <c r="C12" s="63">
        <v>344858.71</v>
      </c>
      <c r="D12" s="63">
        <v>344858.71</v>
      </c>
      <c r="E12" s="63">
        <v>344858.71</v>
      </c>
      <c r="F12" s="63"/>
      <c r="G12" s="63"/>
      <c r="H12" s="63"/>
      <c r="I12" s="63"/>
      <c r="J12" s="63"/>
      <c r="K12" s="63"/>
      <c r="L12" s="63"/>
      <c r="M12" s="63"/>
      <c r="N12" s="63"/>
      <c r="O12" s="63"/>
    </row>
    <row r="13" ht="20.25" customHeight="1" spans="1:15">
      <c r="A13" s="162" t="s">
        <v>84</v>
      </c>
      <c r="B13" s="162" t="str">
        <f>"        "&amp;"行政单位医疗"</f>
        <v>        行政单位医疗</v>
      </c>
      <c r="C13" s="63"/>
      <c r="D13" s="63"/>
      <c r="E13" s="63"/>
      <c r="F13" s="63"/>
      <c r="G13" s="63"/>
      <c r="H13" s="63"/>
      <c r="I13" s="63"/>
      <c r="J13" s="63"/>
      <c r="K13" s="63"/>
      <c r="L13" s="63"/>
      <c r="M13" s="63"/>
      <c r="N13" s="63"/>
      <c r="O13" s="63"/>
    </row>
    <row r="14" ht="20.25" customHeight="1" spans="1:15">
      <c r="A14" s="162" t="s">
        <v>85</v>
      </c>
      <c r="B14" s="162" t="str">
        <f>"        "&amp;"事业单位医疗"</f>
        <v>        事业单位医疗</v>
      </c>
      <c r="C14" s="63">
        <v>187413.34</v>
      </c>
      <c r="D14" s="63">
        <v>187413.34</v>
      </c>
      <c r="E14" s="63">
        <v>187413.34</v>
      </c>
      <c r="F14" s="63"/>
      <c r="G14" s="63"/>
      <c r="H14" s="63"/>
      <c r="I14" s="63"/>
      <c r="J14" s="63"/>
      <c r="K14" s="63"/>
      <c r="L14" s="63"/>
      <c r="M14" s="63"/>
      <c r="N14" s="63"/>
      <c r="O14" s="63"/>
    </row>
    <row r="15" ht="20.25" customHeight="1" spans="1:15">
      <c r="A15" s="162" t="s">
        <v>86</v>
      </c>
      <c r="B15" s="162" t="str">
        <f>"        "&amp;"公务员医疗补助"</f>
        <v>        公务员医疗补助</v>
      </c>
      <c r="C15" s="63">
        <v>138099.6</v>
      </c>
      <c r="D15" s="63">
        <v>138099.6</v>
      </c>
      <c r="E15" s="63">
        <v>138099.6</v>
      </c>
      <c r="F15" s="63"/>
      <c r="G15" s="63"/>
      <c r="H15" s="63"/>
      <c r="I15" s="63"/>
      <c r="J15" s="63"/>
      <c r="K15" s="63"/>
      <c r="L15" s="63"/>
      <c r="M15" s="63"/>
      <c r="N15" s="63"/>
      <c r="O15" s="63"/>
    </row>
    <row r="16" ht="20.25" customHeight="1" spans="1:15">
      <c r="A16" s="162" t="s">
        <v>87</v>
      </c>
      <c r="B16" s="162" t="str">
        <f>"        "&amp;"其他行政事业单位医疗支出"</f>
        <v>        其他行政事业单位医疗支出</v>
      </c>
      <c r="C16" s="63">
        <v>19345.77</v>
      </c>
      <c r="D16" s="63">
        <v>19345.77</v>
      </c>
      <c r="E16" s="63">
        <v>19345.77</v>
      </c>
      <c r="F16" s="63"/>
      <c r="G16" s="63"/>
      <c r="H16" s="63"/>
      <c r="I16" s="63"/>
      <c r="J16" s="63"/>
      <c r="K16" s="63"/>
      <c r="L16" s="63"/>
      <c r="M16" s="63"/>
      <c r="N16" s="63"/>
      <c r="O16" s="63"/>
    </row>
    <row r="17" ht="20.25" customHeight="1" spans="1:15">
      <c r="A17" s="149" t="s">
        <v>88</v>
      </c>
      <c r="B17" s="149" t="str">
        <f>"        "&amp;"交通运输支出"</f>
        <v>        交通运输支出</v>
      </c>
      <c r="C17" s="63">
        <v>3359583.02</v>
      </c>
      <c r="D17" s="63">
        <v>3359583.02</v>
      </c>
      <c r="E17" s="63">
        <v>2909582.9</v>
      </c>
      <c r="F17" s="63">
        <v>450000.12</v>
      </c>
      <c r="G17" s="63"/>
      <c r="H17" s="63"/>
      <c r="I17" s="63"/>
      <c r="J17" s="63"/>
      <c r="K17" s="63"/>
      <c r="L17" s="63"/>
      <c r="M17" s="63"/>
      <c r="N17" s="63"/>
      <c r="O17" s="63"/>
    </row>
    <row r="18" ht="20.25" customHeight="1" spans="1:15">
      <c r="A18" s="161" t="s">
        <v>89</v>
      </c>
      <c r="B18" s="161" t="str">
        <f>"        "&amp;"公路水路运输"</f>
        <v>        公路水路运输</v>
      </c>
      <c r="C18" s="63">
        <v>3359583.02</v>
      </c>
      <c r="D18" s="63">
        <v>3359583.02</v>
      </c>
      <c r="E18" s="63">
        <v>2909582.9</v>
      </c>
      <c r="F18" s="63">
        <v>450000.12</v>
      </c>
      <c r="G18" s="63"/>
      <c r="H18" s="63"/>
      <c r="I18" s="63"/>
      <c r="J18" s="63"/>
      <c r="K18" s="63"/>
      <c r="L18" s="63"/>
      <c r="M18" s="63"/>
      <c r="N18" s="63"/>
      <c r="O18" s="63"/>
    </row>
    <row r="19" ht="20.25" customHeight="1" spans="1:15">
      <c r="A19" s="162" t="s">
        <v>90</v>
      </c>
      <c r="B19" s="162" t="str">
        <f>"        "&amp;"其他公路水路运输支出"</f>
        <v>        其他公路水路运输支出</v>
      </c>
      <c r="C19" s="63">
        <v>3359583.02</v>
      </c>
      <c r="D19" s="63">
        <v>3359583.02</v>
      </c>
      <c r="E19" s="63">
        <v>2909582.9</v>
      </c>
      <c r="F19" s="63">
        <v>450000.12</v>
      </c>
      <c r="G19" s="63"/>
      <c r="H19" s="63"/>
      <c r="I19" s="63"/>
      <c r="J19" s="63"/>
      <c r="K19" s="63"/>
      <c r="L19" s="63"/>
      <c r="M19" s="63"/>
      <c r="N19" s="63"/>
      <c r="O19" s="63"/>
    </row>
    <row r="20" ht="20.25" customHeight="1" spans="1:15">
      <c r="A20" s="149" t="s">
        <v>91</v>
      </c>
      <c r="B20" s="149" t="str">
        <f>"        "&amp;"住房保障支出"</f>
        <v>        住房保障支出</v>
      </c>
      <c r="C20" s="63">
        <v>337596</v>
      </c>
      <c r="D20" s="63">
        <v>337596</v>
      </c>
      <c r="E20" s="63">
        <v>337596</v>
      </c>
      <c r="F20" s="63"/>
      <c r="G20" s="63"/>
      <c r="H20" s="63"/>
      <c r="I20" s="63"/>
      <c r="J20" s="63"/>
      <c r="K20" s="63"/>
      <c r="L20" s="63"/>
      <c r="M20" s="63"/>
      <c r="N20" s="63"/>
      <c r="O20" s="63"/>
    </row>
    <row r="21" ht="20.25" customHeight="1" spans="1:15">
      <c r="A21" s="161" t="s">
        <v>92</v>
      </c>
      <c r="B21" s="161" t="str">
        <f>"        "&amp;"住房改革支出"</f>
        <v>        住房改革支出</v>
      </c>
      <c r="C21" s="63">
        <v>337596</v>
      </c>
      <c r="D21" s="63">
        <v>337596</v>
      </c>
      <c r="E21" s="63">
        <v>337596</v>
      </c>
      <c r="F21" s="63"/>
      <c r="G21" s="63"/>
      <c r="H21" s="63"/>
      <c r="I21" s="63"/>
      <c r="J21" s="63"/>
      <c r="K21" s="63"/>
      <c r="L21" s="63"/>
      <c r="M21" s="63"/>
      <c r="N21" s="63"/>
      <c r="O21" s="63"/>
    </row>
    <row r="22" ht="20.25" customHeight="1" spans="1:15">
      <c r="A22" s="162" t="s">
        <v>93</v>
      </c>
      <c r="B22" s="162" t="str">
        <f>"        "&amp;"住房公积金"</f>
        <v>        住房公积金</v>
      </c>
      <c r="C22" s="63">
        <v>296268</v>
      </c>
      <c r="D22" s="63">
        <v>296268</v>
      </c>
      <c r="E22" s="63">
        <v>296268</v>
      </c>
      <c r="F22" s="63"/>
      <c r="G22" s="63"/>
      <c r="H22" s="63"/>
      <c r="I22" s="63"/>
      <c r="J22" s="63"/>
      <c r="K22" s="63"/>
      <c r="L22" s="63"/>
      <c r="M22" s="63"/>
      <c r="N22" s="63"/>
      <c r="O22" s="63"/>
    </row>
    <row r="23" ht="20.25" customHeight="1" spans="1:15">
      <c r="A23" s="162" t="s">
        <v>94</v>
      </c>
      <c r="B23" s="162" t="str">
        <f>"        "&amp;"购房补贴"</f>
        <v>        购房补贴</v>
      </c>
      <c r="C23" s="63">
        <v>41328</v>
      </c>
      <c r="D23" s="63">
        <v>41328</v>
      </c>
      <c r="E23" s="63">
        <v>41328</v>
      </c>
      <c r="F23" s="63"/>
      <c r="G23" s="63"/>
      <c r="H23" s="63"/>
      <c r="I23" s="63"/>
      <c r="J23" s="63"/>
      <c r="K23" s="63"/>
      <c r="L23" s="63"/>
      <c r="M23" s="63"/>
      <c r="N23" s="63"/>
      <c r="O23" s="63"/>
    </row>
    <row r="24" ht="20.25" customHeight="1" spans="1:15">
      <c r="A24" s="152" t="s">
        <v>30</v>
      </c>
      <c r="B24" s="149"/>
      <c r="C24" s="154">
        <v>4592316.45</v>
      </c>
      <c r="D24" s="154">
        <v>4592316.45</v>
      </c>
      <c r="E24" s="154">
        <v>4142316.33</v>
      </c>
      <c r="F24" s="154">
        <v>450000.12</v>
      </c>
      <c r="G24" s="154"/>
      <c r="H24" s="154"/>
      <c r="I24" s="154"/>
      <c r="J24" s="154"/>
      <c r="K24" s="154"/>
      <c r="L24" s="154"/>
      <c r="M24" s="154"/>
      <c r="N24" s="154"/>
      <c r="O24" s="154"/>
    </row>
  </sheetData>
  <mergeCells count="12">
    <mergeCell ref="A1:O1"/>
    <mergeCell ref="A2:O2"/>
    <mergeCell ref="A3:N3"/>
    <mergeCell ref="D4:F4"/>
    <mergeCell ref="J4:O4"/>
    <mergeCell ref="A24:B24"/>
    <mergeCell ref="A4:A5"/>
    <mergeCell ref="B4:B5"/>
    <mergeCell ref="C4:C5"/>
    <mergeCell ref="G4:G5"/>
    <mergeCell ref="H4:H5"/>
    <mergeCell ref="I4:I5"/>
  </mergeCells>
  <pageMargins left="0.751388888888889" right="0.751388888888889" top="1" bottom="1" header="0.511805555555556" footer="0.511805555555556"/>
  <pageSetup paperSize="8" scale="73"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7" t="s">
        <v>95</v>
      </c>
      <c r="B1" s="163"/>
      <c r="C1" s="163"/>
      <c r="D1" s="163"/>
    </row>
    <row r="2" ht="28.5" customHeight="1" spans="1:4">
      <c r="A2" s="164" t="s">
        <v>96</v>
      </c>
      <c r="B2" s="164"/>
      <c r="C2" s="164"/>
      <c r="D2" s="164"/>
    </row>
    <row r="3" ht="18.75" customHeight="1" spans="1:4">
      <c r="A3" s="149" t="str">
        <f>"单位名称："&amp;"玉溪市公路工程质量监督站"</f>
        <v>单位名称：玉溪市公路工程质量监督站</v>
      </c>
      <c r="B3" s="149"/>
      <c r="C3" s="149"/>
      <c r="D3" s="147" t="s">
        <v>2</v>
      </c>
    </row>
    <row r="4" ht="18.75" customHeight="1" spans="1:4">
      <c r="A4" s="58" t="s">
        <v>3</v>
      </c>
      <c r="B4" s="58"/>
      <c r="C4" s="58" t="s">
        <v>4</v>
      </c>
      <c r="D4" s="58"/>
    </row>
    <row r="5" ht="18.75" customHeight="1" spans="1:4">
      <c r="A5" s="58" t="s">
        <v>5</v>
      </c>
      <c r="B5" s="58" t="s">
        <v>6</v>
      </c>
      <c r="C5" s="58" t="s">
        <v>97</v>
      </c>
      <c r="D5" s="58" t="s">
        <v>6</v>
      </c>
    </row>
    <row r="6" ht="18.75" customHeight="1" spans="1:4">
      <c r="A6" s="165" t="s">
        <v>98</v>
      </c>
      <c r="B6" s="166"/>
      <c r="C6" s="167" t="s">
        <v>99</v>
      </c>
      <c r="D6" s="166"/>
    </row>
    <row r="7" ht="18.75" customHeight="1" spans="1:4">
      <c r="A7" s="149" t="s">
        <v>100</v>
      </c>
      <c r="B7" s="168">
        <v>4592316.45</v>
      </c>
      <c r="C7" s="169" t="str">
        <f>"（一）"&amp;"社会保障和就业支出"</f>
        <v>（一）社会保障和就业支出</v>
      </c>
      <c r="D7" s="168">
        <v>550278.72</v>
      </c>
    </row>
    <row r="8" ht="18.75" customHeight="1" spans="1:4">
      <c r="A8" s="149" t="s">
        <v>101</v>
      </c>
      <c r="B8" s="168"/>
      <c r="C8" s="169" t="str">
        <f>"（二）"&amp;"卫生健康支出"</f>
        <v>（二）卫生健康支出</v>
      </c>
      <c r="D8" s="168">
        <v>344858.71</v>
      </c>
    </row>
    <row r="9" ht="18.75" customHeight="1" spans="1:4">
      <c r="A9" s="149" t="s">
        <v>102</v>
      </c>
      <c r="B9" s="168"/>
      <c r="C9" s="169" t="str">
        <f>"（三）"&amp;"交通运输支出"</f>
        <v>（三）交通运输支出</v>
      </c>
      <c r="D9" s="168">
        <v>3359583.02</v>
      </c>
    </row>
    <row r="10" ht="18.75" customHeight="1" spans="1:4">
      <c r="A10" s="149" t="s">
        <v>103</v>
      </c>
      <c r="B10" s="168"/>
      <c r="C10" s="169" t="str">
        <f>"（四）"&amp;"住房保障支出"</f>
        <v>（四）住房保障支出</v>
      </c>
      <c r="D10" s="168">
        <v>337596</v>
      </c>
    </row>
    <row r="11" ht="18.75" customHeight="1" spans="1:4">
      <c r="A11" s="60" t="s">
        <v>100</v>
      </c>
      <c r="B11" s="168"/>
      <c r="C11" s="149"/>
      <c r="D11" s="149"/>
    </row>
    <row r="12" ht="18.75" customHeight="1" spans="1:4">
      <c r="A12" s="60" t="s">
        <v>101</v>
      </c>
      <c r="B12" s="168"/>
      <c r="C12" s="149"/>
      <c r="D12" s="149"/>
    </row>
    <row r="13" ht="18.75" customHeight="1" spans="1:4">
      <c r="A13" s="60" t="s">
        <v>102</v>
      </c>
      <c r="B13" s="168"/>
      <c r="C13" s="149"/>
      <c r="D13" s="149"/>
    </row>
    <row r="14" ht="18.75" customHeight="1" spans="1:4">
      <c r="A14" s="149"/>
      <c r="B14" s="149"/>
      <c r="C14" s="149" t="s">
        <v>104</v>
      </c>
      <c r="D14" s="149"/>
    </row>
    <row r="15" ht="18.75" customHeight="1" spans="1:4">
      <c r="A15" s="170" t="s">
        <v>24</v>
      </c>
      <c r="B15" s="168">
        <v>4592316.45</v>
      </c>
      <c r="C15" s="170" t="s">
        <v>25</v>
      </c>
      <c r="D15" s="168">
        <v>4592316.45</v>
      </c>
    </row>
  </sheetData>
  <mergeCells count="5">
    <mergeCell ref="A1:D1"/>
    <mergeCell ref="A2:D2"/>
    <mergeCell ref="A3:C3"/>
    <mergeCell ref="A4:B4"/>
    <mergeCell ref="C4:D4"/>
  </mergeCells>
  <printOptions horizontalCentered="1"/>
  <pageMargins left="0.751388888888889" right="0.751388888888889" top="1" bottom="1" header="0.511805555555556" footer="0.511805555555556"/>
  <pageSetup paperSize="9"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G23"/>
  <sheetViews>
    <sheetView showZeros="0" view="pageBreakPreview" zoomScaleNormal="100" zoomScaleSheetLayoutView="100" workbookViewId="0">
      <selection activeCell="B28" sqref="B28"/>
    </sheetView>
  </sheetViews>
  <sheetFormatPr defaultColWidth="8.85" defaultRowHeight="15" customHeight="1" outlineLevelCol="6"/>
  <cols>
    <col min="1" max="1" width="17.8416666666667" customWidth="1"/>
    <col min="2" max="2" width="46.5" customWidth="1"/>
    <col min="3" max="7" width="15.1333333333333" customWidth="1"/>
  </cols>
  <sheetData>
    <row r="1" customHeight="1" spans="1:7">
      <c r="A1" s="159" t="s">
        <v>105</v>
      </c>
      <c r="B1" s="159"/>
      <c r="C1" s="159"/>
      <c r="D1" s="159"/>
      <c r="E1" s="159"/>
      <c r="F1" s="159"/>
      <c r="G1" s="159"/>
    </row>
    <row r="2" ht="28.5" customHeight="1" spans="1:7">
      <c r="A2" s="148" t="s">
        <v>106</v>
      </c>
      <c r="B2" s="148"/>
      <c r="C2" s="148"/>
      <c r="D2" s="148"/>
      <c r="E2" s="148"/>
      <c r="F2" s="148"/>
      <c r="G2" s="148"/>
    </row>
    <row r="3" ht="20.25" customHeight="1" spans="1:7">
      <c r="A3" s="149" t="str">
        <f>"单位名称："&amp;"玉溪市公路工程质量监督站"</f>
        <v>单位名称：玉溪市公路工程质量监督站</v>
      </c>
      <c r="B3" s="149"/>
      <c r="C3" s="149"/>
      <c r="D3" s="149"/>
      <c r="E3" s="149"/>
      <c r="F3" s="149"/>
      <c r="G3" s="160" t="s">
        <v>2</v>
      </c>
    </row>
    <row r="4" ht="27" customHeight="1" spans="1:7">
      <c r="A4" s="150" t="s">
        <v>107</v>
      </c>
      <c r="B4" s="150"/>
      <c r="C4" s="150" t="s">
        <v>30</v>
      </c>
      <c r="D4" s="150" t="s">
        <v>33</v>
      </c>
      <c r="E4" s="150"/>
      <c r="F4" s="150"/>
      <c r="G4" s="150" t="s">
        <v>72</v>
      </c>
    </row>
    <row r="5" ht="27" customHeight="1" spans="1:7">
      <c r="A5" s="150" t="s">
        <v>67</v>
      </c>
      <c r="B5" s="150" t="s">
        <v>68</v>
      </c>
      <c r="C5" s="150"/>
      <c r="D5" s="150" t="s">
        <v>32</v>
      </c>
      <c r="E5" s="150" t="s">
        <v>108</v>
      </c>
      <c r="F5" s="150" t="s">
        <v>109</v>
      </c>
      <c r="G5" s="150"/>
    </row>
    <row r="6" ht="20.25" customHeight="1" spans="1:7">
      <c r="A6" s="158" t="s">
        <v>44</v>
      </c>
      <c r="B6" s="158" t="s">
        <v>45</v>
      </c>
      <c r="C6" s="158" t="s">
        <v>46</v>
      </c>
      <c r="D6" s="158" t="s">
        <v>47</v>
      </c>
      <c r="E6" s="158" t="s">
        <v>48</v>
      </c>
      <c r="F6" s="158" t="s">
        <v>49</v>
      </c>
      <c r="G6" s="158">
        <v>7</v>
      </c>
    </row>
    <row r="7" ht="20.25" customHeight="1" spans="1:7">
      <c r="A7" s="149" t="s">
        <v>78</v>
      </c>
      <c r="B7" s="149" t="str">
        <f>"        "&amp;"社会保障和就业支出"</f>
        <v>        社会保障和就业支出</v>
      </c>
      <c r="C7" s="63">
        <v>550278.72</v>
      </c>
      <c r="D7" s="154">
        <v>550278.72</v>
      </c>
      <c r="E7" s="63">
        <v>546078.72</v>
      </c>
      <c r="F7" s="63">
        <v>4200</v>
      </c>
      <c r="G7" s="63"/>
    </row>
    <row r="8" ht="20.25" customHeight="1" spans="1:7">
      <c r="A8" s="161" t="s">
        <v>79</v>
      </c>
      <c r="B8" s="161" t="str">
        <f>"        "&amp;"行政事业单位养老支出"</f>
        <v>        行政事业单位养老支出</v>
      </c>
      <c r="C8" s="63">
        <v>550278.72</v>
      </c>
      <c r="D8" s="154">
        <v>550278.72</v>
      </c>
      <c r="E8" s="63">
        <v>546078.72</v>
      </c>
      <c r="F8" s="63">
        <v>4200</v>
      </c>
      <c r="G8" s="63"/>
    </row>
    <row r="9" ht="20.25" customHeight="1" spans="1:7">
      <c r="A9" s="162" t="s">
        <v>80</v>
      </c>
      <c r="B9" s="162" t="str">
        <f>"        "&amp;"事业单位离退休"</f>
        <v>        事业单位离退休</v>
      </c>
      <c r="C9" s="63">
        <v>189000</v>
      </c>
      <c r="D9" s="154">
        <v>189000</v>
      </c>
      <c r="E9" s="63">
        <v>184800</v>
      </c>
      <c r="F9" s="63">
        <v>4200</v>
      </c>
      <c r="G9" s="63"/>
    </row>
    <row r="10" ht="20.25" customHeight="1" spans="1:7">
      <c r="A10" s="162" t="s">
        <v>81</v>
      </c>
      <c r="B10" s="162" t="str">
        <f>"        "&amp;"机关事业单位基本养老保险缴费支出"</f>
        <v>        机关事业单位基本养老保险缴费支出</v>
      </c>
      <c r="C10" s="63">
        <v>361278.72</v>
      </c>
      <c r="D10" s="154">
        <v>361278.72</v>
      </c>
      <c r="E10" s="63">
        <v>361278.72</v>
      </c>
      <c r="F10" s="63"/>
      <c r="G10" s="63"/>
    </row>
    <row r="11" ht="20.25" customHeight="1" spans="1:7">
      <c r="A11" s="149" t="s">
        <v>82</v>
      </c>
      <c r="B11" s="149" t="str">
        <f>"        "&amp;"卫生健康支出"</f>
        <v>        卫生健康支出</v>
      </c>
      <c r="C11" s="63">
        <v>344858.71</v>
      </c>
      <c r="D11" s="154">
        <v>344858.71</v>
      </c>
      <c r="E11" s="63">
        <v>344858.71</v>
      </c>
      <c r="F11" s="63"/>
      <c r="G11" s="63"/>
    </row>
    <row r="12" ht="20.25" customHeight="1" spans="1:7">
      <c r="A12" s="161" t="s">
        <v>83</v>
      </c>
      <c r="B12" s="161" t="str">
        <f>"        "&amp;"行政事业单位医疗"</f>
        <v>        行政事业单位医疗</v>
      </c>
      <c r="C12" s="63">
        <v>344858.71</v>
      </c>
      <c r="D12" s="154">
        <v>344858.71</v>
      </c>
      <c r="E12" s="63">
        <v>344858.71</v>
      </c>
      <c r="F12" s="63"/>
      <c r="G12" s="63"/>
    </row>
    <row r="13" ht="20.25" customHeight="1" spans="1:7">
      <c r="A13" s="162" t="s">
        <v>85</v>
      </c>
      <c r="B13" s="162" t="str">
        <f>"        "&amp;"事业单位医疗"</f>
        <v>        事业单位医疗</v>
      </c>
      <c r="C13" s="63">
        <v>187413.34</v>
      </c>
      <c r="D13" s="154">
        <v>187413.34</v>
      </c>
      <c r="E13" s="63">
        <v>187413.34</v>
      </c>
      <c r="F13" s="63"/>
      <c r="G13" s="63"/>
    </row>
    <row r="14" ht="20.25" customHeight="1" spans="1:7">
      <c r="A14" s="162" t="s">
        <v>86</v>
      </c>
      <c r="B14" s="162" t="str">
        <f>"        "&amp;"公务员医疗补助"</f>
        <v>        公务员医疗补助</v>
      </c>
      <c r="C14" s="63">
        <v>138099.6</v>
      </c>
      <c r="D14" s="154">
        <v>138099.6</v>
      </c>
      <c r="E14" s="63">
        <v>138099.6</v>
      </c>
      <c r="F14" s="63"/>
      <c r="G14" s="63"/>
    </row>
    <row r="15" ht="20.25" customHeight="1" spans="1:7">
      <c r="A15" s="162" t="s">
        <v>87</v>
      </c>
      <c r="B15" s="162" t="str">
        <f>"        "&amp;"其他行政事业单位医疗支出"</f>
        <v>        其他行政事业单位医疗支出</v>
      </c>
      <c r="C15" s="63">
        <v>19345.77</v>
      </c>
      <c r="D15" s="154">
        <v>19345.77</v>
      </c>
      <c r="E15" s="63">
        <v>19345.77</v>
      </c>
      <c r="F15" s="63"/>
      <c r="G15" s="63"/>
    </row>
    <row r="16" ht="20.25" customHeight="1" spans="1:7">
      <c r="A16" s="149" t="s">
        <v>88</v>
      </c>
      <c r="B16" s="149" t="str">
        <f>"        "&amp;"交通运输支出"</f>
        <v>        交通运输支出</v>
      </c>
      <c r="C16" s="63">
        <v>3359583.02</v>
      </c>
      <c r="D16" s="154">
        <v>2909582.9</v>
      </c>
      <c r="E16" s="63">
        <v>2635698.38</v>
      </c>
      <c r="F16" s="63">
        <v>273884.52</v>
      </c>
      <c r="G16" s="63">
        <v>450000.12</v>
      </c>
    </row>
    <row r="17" ht="20.25" customHeight="1" spans="1:7">
      <c r="A17" s="161" t="s">
        <v>89</v>
      </c>
      <c r="B17" s="161" t="str">
        <f>"        "&amp;"公路水路运输"</f>
        <v>        公路水路运输</v>
      </c>
      <c r="C17" s="63">
        <v>3359583.02</v>
      </c>
      <c r="D17" s="154">
        <v>2909582.9</v>
      </c>
      <c r="E17" s="63">
        <v>2635698.38</v>
      </c>
      <c r="F17" s="63">
        <v>273884.52</v>
      </c>
      <c r="G17" s="63">
        <v>450000.12</v>
      </c>
    </row>
    <row r="18" ht="20.25" customHeight="1" spans="1:7">
      <c r="A18" s="162" t="s">
        <v>90</v>
      </c>
      <c r="B18" s="162" t="str">
        <f>"        "&amp;"其他公路水路运输支出"</f>
        <v>        其他公路水路运输支出</v>
      </c>
      <c r="C18" s="63">
        <v>3359583.02</v>
      </c>
      <c r="D18" s="154">
        <v>2909582.9</v>
      </c>
      <c r="E18" s="63">
        <v>2635698.38</v>
      </c>
      <c r="F18" s="63">
        <v>273884.52</v>
      </c>
      <c r="G18" s="63">
        <v>450000.12</v>
      </c>
    </row>
    <row r="19" ht="20.25" customHeight="1" spans="1:7">
      <c r="A19" s="149" t="s">
        <v>91</v>
      </c>
      <c r="B19" s="149" t="str">
        <f>"        "&amp;"住房保障支出"</f>
        <v>        住房保障支出</v>
      </c>
      <c r="C19" s="63">
        <v>337596</v>
      </c>
      <c r="D19" s="154">
        <v>337596</v>
      </c>
      <c r="E19" s="63">
        <v>337596</v>
      </c>
      <c r="F19" s="63"/>
      <c r="G19" s="63"/>
    </row>
    <row r="20" ht="20.25" customHeight="1" spans="1:7">
      <c r="A20" s="161" t="s">
        <v>92</v>
      </c>
      <c r="B20" s="161" t="str">
        <f>"        "&amp;"住房改革支出"</f>
        <v>        住房改革支出</v>
      </c>
      <c r="C20" s="63">
        <v>337596</v>
      </c>
      <c r="D20" s="154">
        <v>337596</v>
      </c>
      <c r="E20" s="63">
        <v>337596</v>
      </c>
      <c r="F20" s="63"/>
      <c r="G20" s="63"/>
    </row>
    <row r="21" ht="20.25" customHeight="1" spans="1:7">
      <c r="A21" s="162" t="s">
        <v>93</v>
      </c>
      <c r="B21" s="162" t="str">
        <f>"        "&amp;"住房公积金"</f>
        <v>        住房公积金</v>
      </c>
      <c r="C21" s="63">
        <v>296268</v>
      </c>
      <c r="D21" s="154">
        <v>296268</v>
      </c>
      <c r="E21" s="63">
        <v>296268</v>
      </c>
      <c r="F21" s="63"/>
      <c r="G21" s="63"/>
    </row>
    <row r="22" ht="20.25" customHeight="1" spans="1:7">
      <c r="A22" s="162" t="s">
        <v>94</v>
      </c>
      <c r="B22" s="162" t="str">
        <f>"        "&amp;"购房补贴"</f>
        <v>        购房补贴</v>
      </c>
      <c r="C22" s="63">
        <v>41328</v>
      </c>
      <c r="D22" s="154">
        <v>41328</v>
      </c>
      <c r="E22" s="63">
        <v>41328</v>
      </c>
      <c r="F22" s="63"/>
      <c r="G22" s="63"/>
    </row>
    <row r="23" ht="20.25" customHeight="1" spans="1:7">
      <c r="A23" s="152" t="s">
        <v>30</v>
      </c>
      <c r="B23" s="149"/>
      <c r="C23" s="154">
        <v>4592316.45</v>
      </c>
      <c r="D23" s="154">
        <v>4142316.33</v>
      </c>
      <c r="E23" s="154">
        <v>3864231.81</v>
      </c>
      <c r="F23" s="154">
        <v>278084.52</v>
      </c>
      <c r="G23" s="154">
        <v>450000.12</v>
      </c>
    </row>
  </sheetData>
  <mergeCells count="8">
    <mergeCell ref="A1:G1"/>
    <mergeCell ref="A2:G2"/>
    <mergeCell ref="A3:F3"/>
    <mergeCell ref="A4:B4"/>
    <mergeCell ref="D4:F4"/>
    <mergeCell ref="A23:B23"/>
    <mergeCell ref="C4:C5"/>
    <mergeCell ref="G4:G5"/>
  </mergeCells>
  <pageMargins left="0.751388888888889" right="0.751388888888889" top="1" bottom="1" header="0.511805555555556" footer="0.511805555555556"/>
  <pageSetup paperSize="9" scale="93"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F7"/>
  <sheetViews>
    <sheetView showZeros="0" view="pageBreakPreview" zoomScaleNormal="100" zoomScaleSheetLayoutView="100" workbookViewId="0">
      <selection activeCell="E13" sqref="E13"/>
    </sheetView>
  </sheetViews>
  <sheetFormatPr defaultColWidth="8.85" defaultRowHeight="15" customHeight="1" outlineLevelRow="6" outlineLevelCol="5"/>
  <cols>
    <col min="1" max="6" width="25.1333333333333" customWidth="1"/>
  </cols>
  <sheetData>
    <row r="1" customHeight="1" spans="1:6">
      <c r="A1" s="147" t="s">
        <v>110</v>
      </c>
      <c r="B1" s="147"/>
      <c r="C1" s="147"/>
      <c r="D1" s="147"/>
      <c r="E1" s="147"/>
      <c r="F1" s="147"/>
    </row>
    <row r="2" ht="28.5" customHeight="1" spans="1:6">
      <c r="A2" s="148" t="s">
        <v>111</v>
      </c>
      <c r="B2" s="148"/>
      <c r="C2" s="148"/>
      <c r="D2" s="148"/>
      <c r="E2" s="148"/>
      <c r="F2" s="148"/>
    </row>
    <row r="3" ht="20.25" customHeight="1" spans="1:6">
      <c r="A3" s="149" t="str">
        <f>"单位名称："&amp;"玉溪市公路工程质量监督站"</f>
        <v>单位名称：玉溪市公路工程质量监督站</v>
      </c>
      <c r="B3" s="149"/>
      <c r="C3" s="149"/>
      <c r="D3" s="149"/>
      <c r="E3" s="149"/>
      <c r="F3" s="147" t="s">
        <v>2</v>
      </c>
    </row>
    <row r="4" ht="20.25" customHeight="1" spans="1:6">
      <c r="A4" s="150" t="s">
        <v>112</v>
      </c>
      <c r="B4" s="150" t="s">
        <v>113</v>
      </c>
      <c r="C4" s="150" t="s">
        <v>114</v>
      </c>
      <c r="D4" s="150"/>
      <c r="E4" s="150"/>
      <c r="F4" s="150"/>
    </row>
    <row r="5" ht="35.25" customHeight="1" spans="1:6">
      <c r="A5" s="150"/>
      <c r="B5" s="150"/>
      <c r="C5" s="150" t="s">
        <v>32</v>
      </c>
      <c r="D5" s="150" t="s">
        <v>115</v>
      </c>
      <c r="E5" s="150" t="s">
        <v>116</v>
      </c>
      <c r="F5" s="150" t="s">
        <v>117</v>
      </c>
    </row>
    <row r="6" ht="20.25" customHeight="1" spans="1:6">
      <c r="A6" s="158" t="s">
        <v>44</v>
      </c>
      <c r="B6" s="158">
        <v>2</v>
      </c>
      <c r="C6" s="158">
        <v>3</v>
      </c>
      <c r="D6" s="158">
        <v>4</v>
      </c>
      <c r="E6" s="158">
        <v>5</v>
      </c>
      <c r="F6" s="158">
        <v>6</v>
      </c>
    </row>
    <row r="7" ht="20.25" customHeight="1" spans="1:6">
      <c r="A7" s="63">
        <v>20800</v>
      </c>
      <c r="B7" s="63"/>
      <c r="C7" s="63">
        <v>19100</v>
      </c>
      <c r="D7" s="63"/>
      <c r="E7" s="154">
        <v>19100</v>
      </c>
      <c r="F7" s="63">
        <v>1700</v>
      </c>
    </row>
  </sheetData>
  <mergeCells count="6">
    <mergeCell ref="A1:F1"/>
    <mergeCell ref="A2:F2"/>
    <mergeCell ref="A3:E3"/>
    <mergeCell ref="C4:E4"/>
    <mergeCell ref="A4:A5"/>
    <mergeCell ref="B4:B5"/>
  </mergeCells>
  <pageMargins left="0.751388888888889" right="0.751388888888889" top="1" bottom="1" header="0.511805555555556" footer="0.511805555555556"/>
  <pageSetup paperSize="9" scale="88"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W34"/>
  <sheetViews>
    <sheetView showZeros="0" view="pageBreakPreview" zoomScaleNormal="100" zoomScaleSheetLayoutView="100" workbookViewId="0">
      <selection activeCell="E11" sqref="E11"/>
    </sheetView>
  </sheetViews>
  <sheetFormatPr defaultColWidth="8.85" defaultRowHeight="15" customHeight="1"/>
  <cols>
    <col min="1" max="1" width="33.2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7" t="s">
        <v>118</v>
      </c>
      <c r="B1" s="147"/>
      <c r="C1" s="147"/>
      <c r="D1" s="147"/>
      <c r="E1" s="147"/>
      <c r="F1" s="147"/>
      <c r="G1" s="147"/>
      <c r="H1" s="147"/>
      <c r="I1" s="147"/>
      <c r="J1" s="147"/>
      <c r="K1" s="147"/>
      <c r="L1" s="147"/>
      <c r="M1" s="147"/>
      <c r="N1" s="147"/>
      <c r="O1" s="147"/>
      <c r="P1" s="147"/>
      <c r="Q1" s="147"/>
      <c r="R1" s="147"/>
      <c r="S1" s="147"/>
      <c r="T1" s="147"/>
      <c r="U1" s="147"/>
      <c r="V1" s="147"/>
      <c r="W1" s="147"/>
    </row>
    <row r="2" ht="28.5" customHeight="1" spans="1:23">
      <c r="A2" s="148" t="s">
        <v>119</v>
      </c>
      <c r="B2" s="148"/>
      <c r="C2" s="148" t="s">
        <v>120</v>
      </c>
      <c r="D2" s="148"/>
      <c r="E2" s="148"/>
      <c r="F2" s="148"/>
      <c r="G2" s="148"/>
      <c r="H2" s="148"/>
      <c r="I2" s="148"/>
      <c r="J2" s="148"/>
      <c r="K2" s="148"/>
      <c r="L2" s="148"/>
      <c r="M2" s="148"/>
      <c r="N2" s="148"/>
      <c r="O2" s="148"/>
      <c r="P2" s="148"/>
      <c r="Q2" s="148"/>
      <c r="R2" s="148"/>
      <c r="S2" s="148"/>
      <c r="T2" s="148"/>
      <c r="U2" s="148"/>
      <c r="V2" s="148"/>
      <c r="W2" s="148"/>
    </row>
    <row r="3" ht="19.5" customHeight="1" spans="1:23">
      <c r="A3" s="149" t="str">
        <f>"单位名称："&amp;"玉溪市公路工程质量监督站"</f>
        <v>单位名称：玉溪市公路工程质量监督站</v>
      </c>
      <c r="B3" s="149"/>
      <c r="C3" s="149"/>
      <c r="D3" s="149"/>
      <c r="E3" s="149"/>
      <c r="F3" s="149"/>
      <c r="G3" s="149"/>
      <c r="H3" s="149"/>
      <c r="I3" s="149"/>
      <c r="J3" s="149"/>
      <c r="K3" s="149"/>
      <c r="L3" s="149"/>
      <c r="M3" s="149"/>
      <c r="N3" s="149"/>
      <c r="O3" s="149"/>
      <c r="P3" s="149"/>
      <c r="Q3" s="149"/>
      <c r="R3" s="147"/>
      <c r="S3" s="147"/>
      <c r="T3" s="147"/>
      <c r="U3" s="147"/>
      <c r="V3" s="147"/>
      <c r="W3" s="147" t="s">
        <v>2</v>
      </c>
    </row>
    <row r="4" ht="19.5" customHeight="1" spans="1:23">
      <c r="A4" s="150" t="s">
        <v>121</v>
      </c>
      <c r="B4" s="150" t="s">
        <v>122</v>
      </c>
      <c r="C4" s="150" t="s">
        <v>123</v>
      </c>
      <c r="D4" s="150" t="s">
        <v>124</v>
      </c>
      <c r="E4" s="150" t="s">
        <v>125</v>
      </c>
      <c r="F4" s="150" t="s">
        <v>126</v>
      </c>
      <c r="G4" s="150" t="s">
        <v>127</v>
      </c>
      <c r="H4" s="150" t="s">
        <v>128</v>
      </c>
      <c r="I4" s="150"/>
      <c r="J4" s="150"/>
      <c r="K4" s="150"/>
      <c r="L4" s="150"/>
      <c r="M4" s="150"/>
      <c r="N4" s="150"/>
      <c r="O4" s="150"/>
      <c r="P4" s="150"/>
      <c r="Q4" s="150"/>
      <c r="R4" s="150"/>
      <c r="S4" s="150"/>
      <c r="T4" s="150"/>
      <c r="U4" s="150"/>
      <c r="V4" s="150"/>
      <c r="W4" s="150"/>
    </row>
    <row r="5" ht="19.5" customHeight="1" spans="1:23">
      <c r="A5" s="150"/>
      <c r="B5" s="150"/>
      <c r="C5" s="150"/>
      <c r="D5" s="150"/>
      <c r="E5" s="150"/>
      <c r="F5" s="150"/>
      <c r="G5" s="150"/>
      <c r="H5" s="150" t="s">
        <v>30</v>
      </c>
      <c r="I5" s="150" t="s">
        <v>33</v>
      </c>
      <c r="J5" s="150"/>
      <c r="K5" s="150"/>
      <c r="L5" s="150"/>
      <c r="M5" s="150"/>
      <c r="N5" s="150" t="s">
        <v>129</v>
      </c>
      <c r="O5" s="150"/>
      <c r="P5" s="150"/>
      <c r="Q5" s="150" t="s">
        <v>36</v>
      </c>
      <c r="R5" s="150" t="s">
        <v>70</v>
      </c>
      <c r="S5" s="150"/>
      <c r="T5" s="150"/>
      <c r="U5" s="150"/>
      <c r="V5" s="150"/>
      <c r="W5" s="150"/>
    </row>
    <row r="6" ht="41.25" customHeight="1" spans="1:23">
      <c r="A6" s="150"/>
      <c r="B6" s="150"/>
      <c r="C6" s="150"/>
      <c r="D6" s="150"/>
      <c r="E6" s="150"/>
      <c r="F6" s="150"/>
      <c r="G6" s="150"/>
      <c r="H6" s="150"/>
      <c r="I6" s="150" t="s">
        <v>130</v>
      </c>
      <c r="J6" s="150" t="s">
        <v>131</v>
      </c>
      <c r="K6" s="150" t="s">
        <v>132</v>
      </c>
      <c r="L6" s="150" t="s">
        <v>133</v>
      </c>
      <c r="M6" s="150" t="s">
        <v>134</v>
      </c>
      <c r="N6" s="150" t="s">
        <v>33</v>
      </c>
      <c r="O6" s="150" t="s">
        <v>34</v>
      </c>
      <c r="P6" s="150" t="s">
        <v>35</v>
      </c>
      <c r="Q6" s="150"/>
      <c r="R6" s="150" t="s">
        <v>32</v>
      </c>
      <c r="S6" s="150" t="s">
        <v>39</v>
      </c>
      <c r="T6" s="150" t="s">
        <v>135</v>
      </c>
      <c r="U6" s="150" t="s">
        <v>41</v>
      </c>
      <c r="V6" s="150" t="s">
        <v>42</v>
      </c>
      <c r="W6" s="150" t="s">
        <v>43</v>
      </c>
    </row>
    <row r="7" ht="20.25" customHeight="1" spans="1:23">
      <c r="A7" s="151" t="s">
        <v>44</v>
      </c>
      <c r="B7" s="152" t="s">
        <v>45</v>
      </c>
      <c r="C7" s="152" t="s">
        <v>46</v>
      </c>
      <c r="D7" s="152" t="s">
        <v>47</v>
      </c>
      <c r="E7" s="152" t="s">
        <v>48</v>
      </c>
      <c r="F7" s="152" t="s">
        <v>49</v>
      </c>
      <c r="G7" s="152" t="s">
        <v>50</v>
      </c>
      <c r="H7" s="152" t="s">
        <v>51</v>
      </c>
      <c r="I7" s="152" t="s">
        <v>52</v>
      </c>
      <c r="J7" s="152" t="s">
        <v>53</v>
      </c>
      <c r="K7" s="152" t="s">
        <v>54</v>
      </c>
      <c r="L7" s="152" t="s">
        <v>55</v>
      </c>
      <c r="M7" s="152" t="s">
        <v>56</v>
      </c>
      <c r="N7" s="152" t="s">
        <v>57</v>
      </c>
      <c r="O7" s="152" t="s">
        <v>58</v>
      </c>
      <c r="P7" s="152" t="s">
        <v>59</v>
      </c>
      <c r="Q7" s="152" t="s">
        <v>60</v>
      </c>
      <c r="R7" s="152" t="s">
        <v>61</v>
      </c>
      <c r="S7" s="152" t="s">
        <v>62</v>
      </c>
      <c r="T7" s="152" t="s">
        <v>136</v>
      </c>
      <c r="U7" s="152" t="s">
        <v>137</v>
      </c>
      <c r="V7" s="152" t="s">
        <v>138</v>
      </c>
      <c r="W7" s="152" t="s">
        <v>139</v>
      </c>
    </row>
    <row r="8" ht="20.25" customHeight="1" spans="1:23">
      <c r="A8" s="153" t="s">
        <v>64</v>
      </c>
      <c r="C8" s="149"/>
      <c r="D8" s="149"/>
      <c r="E8" s="149"/>
      <c r="G8" s="149"/>
      <c r="H8" s="154">
        <v>4142316.33</v>
      </c>
      <c r="I8" s="63">
        <v>4142316.33</v>
      </c>
      <c r="J8" s="63">
        <v>845652.96</v>
      </c>
      <c r="K8" s="63"/>
      <c r="L8" s="63">
        <v>3296663.37</v>
      </c>
      <c r="M8" s="63"/>
      <c r="N8" s="63"/>
      <c r="O8" s="63"/>
      <c r="P8" s="63"/>
      <c r="Q8" s="63"/>
      <c r="R8" s="63"/>
      <c r="S8" s="63"/>
      <c r="T8" s="63"/>
      <c r="U8" s="63"/>
      <c r="V8" s="63"/>
      <c r="W8" s="63"/>
    </row>
    <row r="9" ht="20.25" customHeight="1" spans="1:23">
      <c r="A9" s="153" t="str">
        <f t="shared" ref="A9:A33" si="0">"       "&amp;"玉溪市公路工程质量监督站"</f>
        <v>       玉溪市公路工程质量监督站</v>
      </c>
      <c r="B9" s="155" t="s">
        <v>140</v>
      </c>
      <c r="C9" s="149" t="s">
        <v>141</v>
      </c>
      <c r="D9" s="149" t="s">
        <v>90</v>
      </c>
      <c r="E9" s="149" t="s">
        <v>142</v>
      </c>
      <c r="F9" s="149" t="s">
        <v>143</v>
      </c>
      <c r="G9" s="149" t="s">
        <v>144</v>
      </c>
      <c r="H9" s="154">
        <v>892176</v>
      </c>
      <c r="I9" s="63">
        <v>892176</v>
      </c>
      <c r="J9" s="63">
        <v>223044</v>
      </c>
      <c r="K9" s="63"/>
      <c r="L9" s="63">
        <v>669132</v>
      </c>
      <c r="M9" s="63"/>
      <c r="N9" s="63"/>
      <c r="O9" s="63"/>
      <c r="P9" s="63"/>
      <c r="Q9" s="63"/>
      <c r="R9" s="63"/>
      <c r="S9" s="63"/>
      <c r="T9" s="63"/>
      <c r="U9" s="63"/>
      <c r="V9" s="63"/>
      <c r="W9" s="63"/>
    </row>
    <row r="10" ht="20.25" customHeight="1" spans="1:23">
      <c r="A10" s="156" t="str">
        <f t="shared" si="0"/>
        <v>       玉溪市公路工程质量监督站</v>
      </c>
      <c r="B10" s="155" t="s">
        <v>140</v>
      </c>
      <c r="C10" s="149" t="s">
        <v>141</v>
      </c>
      <c r="D10" s="149" t="s">
        <v>90</v>
      </c>
      <c r="E10" s="149" t="s">
        <v>142</v>
      </c>
      <c r="F10" s="149" t="s">
        <v>145</v>
      </c>
      <c r="G10" s="149" t="s">
        <v>146</v>
      </c>
      <c r="H10" s="154">
        <v>456</v>
      </c>
      <c r="I10" s="63">
        <v>456</v>
      </c>
      <c r="J10" s="63">
        <v>114</v>
      </c>
      <c r="K10" s="149"/>
      <c r="L10" s="63">
        <v>342</v>
      </c>
      <c r="M10" s="149"/>
      <c r="N10" s="63"/>
      <c r="O10" s="63"/>
      <c r="P10" s="149"/>
      <c r="Q10" s="63"/>
      <c r="R10" s="63"/>
      <c r="S10" s="63"/>
      <c r="T10" s="63"/>
      <c r="U10" s="63"/>
      <c r="V10" s="63"/>
      <c r="W10" s="63"/>
    </row>
    <row r="11" ht="20.25" customHeight="1" spans="1:23">
      <c r="A11" s="156" t="str">
        <f t="shared" si="0"/>
        <v>       玉溪市公路工程质量监督站</v>
      </c>
      <c r="B11" s="155" t="s">
        <v>140</v>
      </c>
      <c r="C11" s="149" t="s">
        <v>141</v>
      </c>
      <c r="D11" s="149" t="s">
        <v>90</v>
      </c>
      <c r="E11" s="149" t="s">
        <v>142</v>
      </c>
      <c r="F11" s="149" t="s">
        <v>147</v>
      </c>
      <c r="G11" s="149" t="s">
        <v>148</v>
      </c>
      <c r="H11" s="154">
        <v>313140</v>
      </c>
      <c r="I11" s="63">
        <v>313140</v>
      </c>
      <c r="J11" s="63">
        <v>78285</v>
      </c>
      <c r="K11" s="149"/>
      <c r="L11" s="63">
        <v>234855</v>
      </c>
      <c r="M11" s="149"/>
      <c r="N11" s="63"/>
      <c r="O11" s="63"/>
      <c r="P11" s="149"/>
      <c r="Q11" s="63"/>
      <c r="R11" s="63"/>
      <c r="S11" s="63"/>
      <c r="T11" s="63"/>
      <c r="U11" s="63"/>
      <c r="V11" s="63"/>
      <c r="W11" s="63"/>
    </row>
    <row r="12" ht="20.25" customHeight="1" spans="1:23">
      <c r="A12" s="157" t="str">
        <f t="shared" si="0"/>
        <v>       玉溪市公路工程质量监督站</v>
      </c>
      <c r="B12" s="149" t="s">
        <v>140</v>
      </c>
      <c r="C12" s="149" t="s">
        <v>141</v>
      </c>
      <c r="D12" s="149" t="s">
        <v>94</v>
      </c>
      <c r="E12" s="149" t="s">
        <v>149</v>
      </c>
      <c r="F12" s="149" t="s">
        <v>145</v>
      </c>
      <c r="G12" s="149" t="s">
        <v>146</v>
      </c>
      <c r="H12" s="154">
        <v>41328</v>
      </c>
      <c r="I12" s="63">
        <v>41328</v>
      </c>
      <c r="J12" s="63">
        <v>10332</v>
      </c>
      <c r="K12" s="149"/>
      <c r="L12" s="63">
        <v>30996</v>
      </c>
      <c r="M12" s="149"/>
      <c r="N12" s="63"/>
      <c r="O12" s="63"/>
      <c r="P12" s="149"/>
      <c r="Q12" s="63"/>
      <c r="R12" s="63"/>
      <c r="S12" s="63"/>
      <c r="T12" s="63"/>
      <c r="U12" s="63"/>
      <c r="V12" s="63"/>
      <c r="W12" s="63"/>
    </row>
    <row r="13" ht="22.5" spans="1:23">
      <c r="A13" s="149" t="str">
        <f t="shared" si="0"/>
        <v>       玉溪市公路工程质量监督站</v>
      </c>
      <c r="B13" s="149" t="s">
        <v>150</v>
      </c>
      <c r="C13" s="149" t="s">
        <v>151</v>
      </c>
      <c r="D13" s="149" t="s">
        <v>81</v>
      </c>
      <c r="E13" s="149" t="s">
        <v>152</v>
      </c>
      <c r="F13" s="149" t="s">
        <v>153</v>
      </c>
      <c r="G13" s="149" t="s">
        <v>154</v>
      </c>
      <c r="H13" s="154">
        <v>361278.72</v>
      </c>
      <c r="I13" s="63">
        <v>361278.72</v>
      </c>
      <c r="J13" s="63">
        <v>90319.68</v>
      </c>
      <c r="K13" s="149"/>
      <c r="L13" s="63">
        <v>270959.04</v>
      </c>
      <c r="M13" s="149"/>
      <c r="N13" s="63"/>
      <c r="O13" s="63"/>
      <c r="P13" s="149"/>
      <c r="Q13" s="63"/>
      <c r="R13" s="63"/>
      <c r="S13" s="63"/>
      <c r="T13" s="63"/>
      <c r="U13" s="63"/>
      <c r="V13" s="63"/>
      <c r="W13" s="63"/>
    </row>
    <row r="14" ht="20.25" customHeight="1" spans="1:23">
      <c r="A14" s="149" t="str">
        <f t="shared" si="0"/>
        <v>       玉溪市公路工程质量监督站</v>
      </c>
      <c r="B14" s="149" t="s">
        <v>150</v>
      </c>
      <c r="C14" s="149" t="s">
        <v>151</v>
      </c>
      <c r="D14" s="149" t="s">
        <v>85</v>
      </c>
      <c r="E14" s="149" t="s">
        <v>155</v>
      </c>
      <c r="F14" s="149" t="s">
        <v>156</v>
      </c>
      <c r="G14" s="149" t="s">
        <v>157</v>
      </c>
      <c r="H14" s="154">
        <v>187413.34</v>
      </c>
      <c r="I14" s="63">
        <v>187413.34</v>
      </c>
      <c r="J14" s="63">
        <v>46853.34</v>
      </c>
      <c r="K14" s="149"/>
      <c r="L14" s="63">
        <v>140560</v>
      </c>
      <c r="M14" s="149"/>
      <c r="N14" s="63"/>
      <c r="O14" s="63"/>
      <c r="P14" s="149"/>
      <c r="Q14" s="63"/>
      <c r="R14" s="63"/>
      <c r="S14" s="63"/>
      <c r="T14" s="63"/>
      <c r="U14" s="63"/>
      <c r="V14" s="63"/>
      <c r="W14" s="63"/>
    </row>
    <row r="15" ht="20.25" customHeight="1" spans="1:23">
      <c r="A15" s="149" t="str">
        <f t="shared" si="0"/>
        <v>       玉溪市公路工程质量监督站</v>
      </c>
      <c r="B15" s="149" t="s">
        <v>150</v>
      </c>
      <c r="C15" s="149" t="s">
        <v>151</v>
      </c>
      <c r="D15" s="149" t="s">
        <v>86</v>
      </c>
      <c r="E15" s="149" t="s">
        <v>158</v>
      </c>
      <c r="F15" s="149" t="s">
        <v>159</v>
      </c>
      <c r="G15" s="149" t="s">
        <v>160</v>
      </c>
      <c r="H15" s="154">
        <v>138099.6</v>
      </c>
      <c r="I15" s="63">
        <v>138099.6</v>
      </c>
      <c r="J15" s="63">
        <v>34524.9</v>
      </c>
      <c r="K15" s="149"/>
      <c r="L15" s="63">
        <v>103574.7</v>
      </c>
      <c r="M15" s="149"/>
      <c r="N15" s="63"/>
      <c r="O15" s="63"/>
      <c r="P15" s="149"/>
      <c r="Q15" s="63"/>
      <c r="R15" s="63"/>
      <c r="S15" s="63"/>
      <c r="T15" s="63"/>
      <c r="U15" s="63"/>
      <c r="V15" s="63"/>
      <c r="W15" s="63"/>
    </row>
    <row r="16" ht="20.25" customHeight="1" spans="1:23">
      <c r="A16" s="149" t="str">
        <f t="shared" si="0"/>
        <v>       玉溪市公路工程质量监督站</v>
      </c>
      <c r="B16" s="149" t="s">
        <v>150</v>
      </c>
      <c r="C16" s="149" t="s">
        <v>151</v>
      </c>
      <c r="D16" s="149" t="s">
        <v>87</v>
      </c>
      <c r="E16" s="149" t="s">
        <v>161</v>
      </c>
      <c r="F16" s="149" t="s">
        <v>162</v>
      </c>
      <c r="G16" s="149" t="s">
        <v>163</v>
      </c>
      <c r="H16" s="154">
        <v>19345.77</v>
      </c>
      <c r="I16" s="63">
        <v>19345.77</v>
      </c>
      <c r="J16" s="63">
        <v>12402.44</v>
      </c>
      <c r="K16" s="149"/>
      <c r="L16" s="63">
        <v>6943.33</v>
      </c>
      <c r="M16" s="149"/>
      <c r="N16" s="63"/>
      <c r="O16" s="63"/>
      <c r="P16" s="149"/>
      <c r="Q16" s="63"/>
      <c r="R16" s="63"/>
      <c r="S16" s="63"/>
      <c r="T16" s="63"/>
      <c r="U16" s="63"/>
      <c r="V16" s="63"/>
      <c r="W16" s="63"/>
    </row>
    <row r="17" ht="20.25" customHeight="1" spans="1:23">
      <c r="A17" s="149" t="str">
        <f t="shared" si="0"/>
        <v>       玉溪市公路工程质量监督站</v>
      </c>
      <c r="B17" s="149" t="s">
        <v>150</v>
      </c>
      <c r="C17" s="149" t="s">
        <v>151</v>
      </c>
      <c r="D17" s="149" t="s">
        <v>90</v>
      </c>
      <c r="E17" s="149" t="s">
        <v>142</v>
      </c>
      <c r="F17" s="149" t="s">
        <v>162</v>
      </c>
      <c r="G17" s="149" t="s">
        <v>163</v>
      </c>
      <c r="H17" s="154">
        <v>16326.38</v>
      </c>
      <c r="I17" s="63">
        <v>16326.38</v>
      </c>
      <c r="J17" s="63">
        <v>4081.6</v>
      </c>
      <c r="K17" s="149"/>
      <c r="L17" s="63">
        <v>12244.78</v>
      </c>
      <c r="M17" s="149"/>
      <c r="N17" s="63"/>
      <c r="O17" s="63"/>
      <c r="P17" s="149"/>
      <c r="Q17" s="63"/>
      <c r="R17" s="63"/>
      <c r="S17" s="63"/>
      <c r="T17" s="63"/>
      <c r="U17" s="63"/>
      <c r="V17" s="63"/>
      <c r="W17" s="63"/>
    </row>
    <row r="18" ht="20.25" customHeight="1" spans="1:23">
      <c r="A18" s="149" t="str">
        <f t="shared" si="0"/>
        <v>       玉溪市公路工程质量监督站</v>
      </c>
      <c r="B18" s="149" t="s">
        <v>164</v>
      </c>
      <c r="C18" s="149" t="s">
        <v>165</v>
      </c>
      <c r="D18" s="149" t="s">
        <v>93</v>
      </c>
      <c r="E18" s="149" t="s">
        <v>165</v>
      </c>
      <c r="F18" s="149" t="s">
        <v>166</v>
      </c>
      <c r="G18" s="149" t="s">
        <v>165</v>
      </c>
      <c r="H18" s="154">
        <v>296268</v>
      </c>
      <c r="I18" s="63">
        <v>296268</v>
      </c>
      <c r="J18" s="63">
        <v>74067</v>
      </c>
      <c r="K18" s="149"/>
      <c r="L18" s="63">
        <v>222201</v>
      </c>
      <c r="M18" s="149"/>
      <c r="N18" s="63"/>
      <c r="O18" s="63"/>
      <c r="P18" s="149"/>
      <c r="Q18" s="63"/>
      <c r="R18" s="63"/>
      <c r="S18" s="63"/>
      <c r="T18" s="63"/>
      <c r="U18" s="63"/>
      <c r="V18" s="63"/>
      <c r="W18" s="63"/>
    </row>
    <row r="19" ht="20.25" customHeight="1" spans="1:23">
      <c r="A19" s="149" t="str">
        <f t="shared" si="0"/>
        <v>       玉溪市公路工程质量监督站</v>
      </c>
      <c r="B19" s="149" t="s">
        <v>167</v>
      </c>
      <c r="C19" s="149" t="s">
        <v>168</v>
      </c>
      <c r="D19" s="149" t="s">
        <v>80</v>
      </c>
      <c r="E19" s="149" t="s">
        <v>169</v>
      </c>
      <c r="F19" s="149" t="s">
        <v>170</v>
      </c>
      <c r="G19" s="149" t="s">
        <v>171</v>
      </c>
      <c r="H19" s="154">
        <v>184800</v>
      </c>
      <c r="I19" s="63">
        <v>184800</v>
      </c>
      <c r="J19" s="63">
        <v>36960</v>
      </c>
      <c r="K19" s="149"/>
      <c r="L19" s="63">
        <v>147840</v>
      </c>
      <c r="M19" s="149"/>
      <c r="N19" s="63"/>
      <c r="O19" s="63"/>
      <c r="P19" s="149"/>
      <c r="Q19" s="63"/>
      <c r="R19" s="63"/>
      <c r="S19" s="63"/>
      <c r="T19" s="63"/>
      <c r="U19" s="63"/>
      <c r="V19" s="63"/>
      <c r="W19" s="63"/>
    </row>
    <row r="20" ht="20.25" customHeight="1" spans="1:23">
      <c r="A20" s="149" t="str">
        <f t="shared" si="0"/>
        <v>       玉溪市公路工程质量监督站</v>
      </c>
      <c r="B20" s="149" t="s">
        <v>172</v>
      </c>
      <c r="C20" s="149" t="s">
        <v>173</v>
      </c>
      <c r="D20" s="149" t="s">
        <v>90</v>
      </c>
      <c r="E20" s="149" t="s">
        <v>142</v>
      </c>
      <c r="F20" s="149" t="s">
        <v>174</v>
      </c>
      <c r="G20" s="149" t="s">
        <v>175</v>
      </c>
      <c r="H20" s="154">
        <v>19100</v>
      </c>
      <c r="I20" s="63">
        <v>19100</v>
      </c>
      <c r="J20" s="63"/>
      <c r="K20" s="149"/>
      <c r="L20" s="63">
        <v>19100</v>
      </c>
      <c r="M20" s="149"/>
      <c r="N20" s="63"/>
      <c r="O20" s="63"/>
      <c r="P20" s="149"/>
      <c r="Q20" s="63"/>
      <c r="R20" s="63"/>
      <c r="S20" s="63"/>
      <c r="T20" s="63"/>
      <c r="U20" s="63"/>
      <c r="V20" s="63"/>
      <c r="W20" s="63"/>
    </row>
    <row r="21" ht="20.25" customHeight="1" spans="1:23">
      <c r="A21" s="149" t="str">
        <f t="shared" si="0"/>
        <v>       玉溪市公路工程质量监督站</v>
      </c>
      <c r="B21" s="149" t="s">
        <v>176</v>
      </c>
      <c r="C21" s="149" t="s">
        <v>177</v>
      </c>
      <c r="D21" s="149" t="s">
        <v>90</v>
      </c>
      <c r="E21" s="149" t="s">
        <v>142</v>
      </c>
      <c r="F21" s="149" t="s">
        <v>178</v>
      </c>
      <c r="G21" s="149" t="s">
        <v>177</v>
      </c>
      <c r="H21" s="154">
        <v>36875.52</v>
      </c>
      <c r="I21" s="63">
        <v>36875.52</v>
      </c>
      <c r="J21" s="63"/>
      <c r="K21" s="149"/>
      <c r="L21" s="63">
        <v>36875.52</v>
      </c>
      <c r="M21" s="149"/>
      <c r="N21" s="63"/>
      <c r="O21" s="63"/>
      <c r="P21" s="149"/>
      <c r="Q21" s="63"/>
      <c r="R21" s="63"/>
      <c r="S21" s="63"/>
      <c r="T21" s="63"/>
      <c r="U21" s="63"/>
      <c r="V21" s="63"/>
      <c r="W21" s="63"/>
    </row>
    <row r="22" ht="20.25" customHeight="1" spans="1:23">
      <c r="A22" s="149" t="str">
        <f t="shared" si="0"/>
        <v>       玉溪市公路工程质量监督站</v>
      </c>
      <c r="B22" s="149" t="s">
        <v>179</v>
      </c>
      <c r="C22" s="149" t="s">
        <v>180</v>
      </c>
      <c r="D22" s="149" t="s">
        <v>80</v>
      </c>
      <c r="E22" s="149" t="s">
        <v>169</v>
      </c>
      <c r="F22" s="149" t="s">
        <v>181</v>
      </c>
      <c r="G22" s="149" t="s">
        <v>182</v>
      </c>
      <c r="H22" s="154">
        <v>4200</v>
      </c>
      <c r="I22" s="63">
        <v>4200</v>
      </c>
      <c r="J22" s="63"/>
      <c r="K22" s="149"/>
      <c r="L22" s="63">
        <v>4200</v>
      </c>
      <c r="M22" s="149"/>
      <c r="N22" s="63"/>
      <c r="O22" s="63"/>
      <c r="P22" s="149"/>
      <c r="Q22" s="63"/>
      <c r="R22" s="63"/>
      <c r="S22" s="63"/>
      <c r="T22" s="63"/>
      <c r="U22" s="63"/>
      <c r="V22" s="63"/>
      <c r="W22" s="63"/>
    </row>
    <row r="23" ht="20.25" customHeight="1" spans="1:23">
      <c r="A23" s="149" t="str">
        <f t="shared" si="0"/>
        <v>       玉溪市公路工程质量监督站</v>
      </c>
      <c r="B23" s="149" t="s">
        <v>179</v>
      </c>
      <c r="C23" s="149" t="s">
        <v>180</v>
      </c>
      <c r="D23" s="149" t="s">
        <v>90</v>
      </c>
      <c r="E23" s="149" t="s">
        <v>142</v>
      </c>
      <c r="F23" s="149" t="s">
        <v>183</v>
      </c>
      <c r="G23" s="149" t="s">
        <v>184</v>
      </c>
      <c r="H23" s="154">
        <v>84800</v>
      </c>
      <c r="I23" s="63">
        <v>84800</v>
      </c>
      <c r="J23" s="63"/>
      <c r="K23" s="149"/>
      <c r="L23" s="63">
        <v>84800</v>
      </c>
      <c r="M23" s="149"/>
      <c r="N23" s="63"/>
      <c r="O23" s="63"/>
      <c r="P23" s="149"/>
      <c r="Q23" s="63"/>
      <c r="R23" s="63"/>
      <c r="S23" s="63"/>
      <c r="T23" s="63"/>
      <c r="U23" s="63"/>
      <c r="V23" s="63"/>
      <c r="W23" s="63"/>
    </row>
    <row r="24" ht="20.25" customHeight="1" spans="1:23">
      <c r="A24" s="149" t="str">
        <f t="shared" si="0"/>
        <v>       玉溪市公路工程质量监督站</v>
      </c>
      <c r="B24" s="149" t="s">
        <v>179</v>
      </c>
      <c r="C24" s="149" t="s">
        <v>180</v>
      </c>
      <c r="D24" s="149" t="s">
        <v>90</v>
      </c>
      <c r="E24" s="149" t="s">
        <v>142</v>
      </c>
      <c r="F24" s="149" t="s">
        <v>185</v>
      </c>
      <c r="G24" s="149" t="s">
        <v>186</v>
      </c>
      <c r="H24" s="154">
        <v>2000</v>
      </c>
      <c r="I24" s="63">
        <v>2000</v>
      </c>
      <c r="J24" s="63"/>
      <c r="K24" s="149"/>
      <c r="L24" s="63">
        <v>2000</v>
      </c>
      <c r="M24" s="149"/>
      <c r="N24" s="63"/>
      <c r="O24" s="63"/>
      <c r="P24" s="149"/>
      <c r="Q24" s="63"/>
      <c r="R24" s="63"/>
      <c r="S24" s="63"/>
      <c r="T24" s="63"/>
      <c r="U24" s="63"/>
      <c r="V24" s="63"/>
      <c r="W24" s="63"/>
    </row>
    <row r="25" ht="20.25" customHeight="1" spans="1:23">
      <c r="A25" s="149" t="str">
        <f t="shared" si="0"/>
        <v>       玉溪市公路工程质量监督站</v>
      </c>
      <c r="B25" s="149" t="s">
        <v>179</v>
      </c>
      <c r="C25" s="149" t="s">
        <v>180</v>
      </c>
      <c r="D25" s="149" t="s">
        <v>90</v>
      </c>
      <c r="E25" s="149" t="s">
        <v>142</v>
      </c>
      <c r="F25" s="149" t="s">
        <v>187</v>
      </c>
      <c r="G25" s="149" t="s">
        <v>188</v>
      </c>
      <c r="H25" s="154">
        <v>2000</v>
      </c>
      <c r="I25" s="63">
        <v>2000</v>
      </c>
      <c r="J25" s="63"/>
      <c r="K25" s="149"/>
      <c r="L25" s="63">
        <v>2000</v>
      </c>
      <c r="M25" s="149"/>
      <c r="N25" s="63"/>
      <c r="O25" s="63"/>
      <c r="P25" s="149"/>
      <c r="Q25" s="63"/>
      <c r="R25" s="63"/>
      <c r="S25" s="63"/>
      <c r="T25" s="63"/>
      <c r="U25" s="63"/>
      <c r="V25" s="63"/>
      <c r="W25" s="63"/>
    </row>
    <row r="26" ht="20.25" customHeight="1" spans="1:23">
      <c r="A26" s="149" t="str">
        <f t="shared" si="0"/>
        <v>       玉溪市公路工程质量监督站</v>
      </c>
      <c r="B26" s="149" t="s">
        <v>179</v>
      </c>
      <c r="C26" s="149" t="s">
        <v>180</v>
      </c>
      <c r="D26" s="149" t="s">
        <v>90</v>
      </c>
      <c r="E26" s="149" t="s">
        <v>142</v>
      </c>
      <c r="F26" s="149" t="s">
        <v>189</v>
      </c>
      <c r="G26" s="149" t="s">
        <v>190</v>
      </c>
      <c r="H26" s="154">
        <v>3000</v>
      </c>
      <c r="I26" s="63">
        <v>3000</v>
      </c>
      <c r="J26" s="63"/>
      <c r="K26" s="149"/>
      <c r="L26" s="63">
        <v>3000</v>
      </c>
      <c r="M26" s="149"/>
      <c r="N26" s="63"/>
      <c r="O26" s="63"/>
      <c r="P26" s="149"/>
      <c r="Q26" s="63"/>
      <c r="R26" s="63"/>
      <c r="S26" s="63"/>
      <c r="T26" s="63"/>
      <c r="U26" s="63"/>
      <c r="V26" s="63"/>
      <c r="W26" s="63"/>
    </row>
    <row r="27" ht="20.25" customHeight="1" spans="1:23">
      <c r="A27" s="149" t="str">
        <f t="shared" si="0"/>
        <v>       玉溪市公路工程质量监督站</v>
      </c>
      <c r="B27" s="149" t="s">
        <v>179</v>
      </c>
      <c r="C27" s="149" t="s">
        <v>180</v>
      </c>
      <c r="D27" s="149" t="s">
        <v>90</v>
      </c>
      <c r="E27" s="149" t="s">
        <v>142</v>
      </c>
      <c r="F27" s="149" t="s">
        <v>191</v>
      </c>
      <c r="G27" s="149" t="s">
        <v>192</v>
      </c>
      <c r="H27" s="154">
        <v>90000</v>
      </c>
      <c r="I27" s="63">
        <v>90000</v>
      </c>
      <c r="J27" s="63"/>
      <c r="K27" s="149"/>
      <c r="L27" s="63">
        <v>90000</v>
      </c>
      <c r="M27" s="149"/>
      <c r="N27" s="63"/>
      <c r="O27" s="63"/>
      <c r="P27" s="149"/>
      <c r="Q27" s="63"/>
      <c r="R27" s="63"/>
      <c r="S27" s="63"/>
      <c r="T27" s="63"/>
      <c r="U27" s="63"/>
      <c r="V27" s="63"/>
      <c r="W27" s="63"/>
    </row>
    <row r="28" ht="20.25" customHeight="1" spans="1:23">
      <c r="A28" s="149" t="str">
        <f t="shared" si="0"/>
        <v>       玉溪市公路工程质量监督站</v>
      </c>
      <c r="B28" s="149" t="s">
        <v>179</v>
      </c>
      <c r="C28" s="149" t="s">
        <v>180</v>
      </c>
      <c r="D28" s="149" t="s">
        <v>90</v>
      </c>
      <c r="E28" s="149" t="s">
        <v>142</v>
      </c>
      <c r="F28" s="149" t="s">
        <v>193</v>
      </c>
      <c r="G28" s="149" t="s">
        <v>194</v>
      </c>
      <c r="H28" s="154">
        <v>10000</v>
      </c>
      <c r="I28" s="63">
        <v>10000</v>
      </c>
      <c r="J28" s="63"/>
      <c r="K28" s="149"/>
      <c r="L28" s="63">
        <v>10000</v>
      </c>
      <c r="M28" s="149"/>
      <c r="N28" s="63"/>
      <c r="O28" s="63"/>
      <c r="P28" s="149"/>
      <c r="Q28" s="63"/>
      <c r="R28" s="63"/>
      <c r="S28" s="63"/>
      <c r="T28" s="63"/>
      <c r="U28" s="63"/>
      <c r="V28" s="63"/>
      <c r="W28" s="63"/>
    </row>
    <row r="29" ht="20.25" customHeight="1" spans="1:23">
      <c r="A29" s="149" t="str">
        <f t="shared" si="0"/>
        <v>       玉溪市公路工程质量监督站</v>
      </c>
      <c r="B29" s="149" t="s">
        <v>179</v>
      </c>
      <c r="C29" s="149" t="s">
        <v>180</v>
      </c>
      <c r="D29" s="149" t="s">
        <v>90</v>
      </c>
      <c r="E29" s="149" t="s">
        <v>142</v>
      </c>
      <c r="F29" s="149" t="s">
        <v>181</v>
      </c>
      <c r="G29" s="149" t="s">
        <v>182</v>
      </c>
      <c r="H29" s="154">
        <v>19000</v>
      </c>
      <c r="I29" s="63">
        <v>19000</v>
      </c>
      <c r="J29" s="63"/>
      <c r="K29" s="149"/>
      <c r="L29" s="63">
        <v>19000</v>
      </c>
      <c r="M29" s="149"/>
      <c r="N29" s="63"/>
      <c r="O29" s="63"/>
      <c r="P29" s="149"/>
      <c r="Q29" s="63"/>
      <c r="R29" s="63"/>
      <c r="S29" s="63"/>
      <c r="T29" s="63"/>
      <c r="U29" s="63"/>
      <c r="V29" s="63"/>
      <c r="W29" s="63"/>
    </row>
    <row r="30" ht="20.25" customHeight="1" spans="1:23">
      <c r="A30" s="149" t="str">
        <f t="shared" si="0"/>
        <v>       玉溪市公路工程质量监督站</v>
      </c>
      <c r="B30" s="149" t="s">
        <v>195</v>
      </c>
      <c r="C30" s="149" t="s">
        <v>117</v>
      </c>
      <c r="D30" s="149" t="s">
        <v>90</v>
      </c>
      <c r="E30" s="149" t="s">
        <v>142</v>
      </c>
      <c r="F30" s="149" t="s">
        <v>196</v>
      </c>
      <c r="G30" s="149" t="s">
        <v>117</v>
      </c>
      <c r="H30" s="154">
        <v>1700</v>
      </c>
      <c r="I30" s="63">
        <v>1700</v>
      </c>
      <c r="J30" s="63"/>
      <c r="K30" s="149"/>
      <c r="L30" s="63">
        <v>1700</v>
      </c>
      <c r="M30" s="149"/>
      <c r="N30" s="63"/>
      <c r="O30" s="63"/>
      <c r="P30" s="149"/>
      <c r="Q30" s="63"/>
      <c r="R30" s="63"/>
      <c r="S30" s="63"/>
      <c r="T30" s="63"/>
      <c r="U30" s="63"/>
      <c r="V30" s="63"/>
      <c r="W30" s="63"/>
    </row>
    <row r="31" ht="20.25" customHeight="1" spans="1:23">
      <c r="A31" s="149" t="str">
        <f t="shared" si="0"/>
        <v>       玉溪市公路工程质量监督站</v>
      </c>
      <c r="B31" s="149" t="s">
        <v>197</v>
      </c>
      <c r="C31" s="149" t="s">
        <v>198</v>
      </c>
      <c r="D31" s="149" t="s">
        <v>90</v>
      </c>
      <c r="E31" s="149" t="s">
        <v>142</v>
      </c>
      <c r="F31" s="149" t="s">
        <v>147</v>
      </c>
      <c r="G31" s="149" t="s">
        <v>148</v>
      </c>
      <c r="H31" s="154">
        <v>938676</v>
      </c>
      <c r="I31" s="63">
        <v>938676</v>
      </c>
      <c r="J31" s="63">
        <v>234669</v>
      </c>
      <c r="K31" s="149"/>
      <c r="L31" s="63">
        <v>704007</v>
      </c>
      <c r="M31" s="149"/>
      <c r="N31" s="63"/>
      <c r="O31" s="63"/>
      <c r="P31" s="149"/>
      <c r="Q31" s="63"/>
      <c r="R31" s="63"/>
      <c r="S31" s="63"/>
      <c r="T31" s="63"/>
      <c r="U31" s="63"/>
      <c r="V31" s="63"/>
      <c r="W31" s="63"/>
    </row>
    <row r="32" ht="20.25" customHeight="1" spans="1:23">
      <c r="A32" s="149" t="str">
        <f t="shared" si="0"/>
        <v>       玉溪市公路工程质量监督站</v>
      </c>
      <c r="B32" s="149" t="s">
        <v>199</v>
      </c>
      <c r="C32" s="149" t="s">
        <v>200</v>
      </c>
      <c r="D32" s="149" t="s">
        <v>90</v>
      </c>
      <c r="E32" s="149" t="s">
        <v>142</v>
      </c>
      <c r="F32" s="149" t="s">
        <v>147</v>
      </c>
      <c r="G32" s="149" t="s">
        <v>148</v>
      </c>
      <c r="H32" s="154">
        <v>474924</v>
      </c>
      <c r="I32" s="63">
        <v>474924</v>
      </c>
      <c r="J32" s="63"/>
      <c r="K32" s="149"/>
      <c r="L32" s="63">
        <v>474924</v>
      </c>
      <c r="M32" s="149"/>
      <c r="N32" s="63"/>
      <c r="O32" s="63"/>
      <c r="P32" s="149"/>
      <c r="Q32" s="63"/>
      <c r="R32" s="63"/>
      <c r="S32" s="63"/>
      <c r="T32" s="63"/>
      <c r="U32" s="63"/>
      <c r="V32" s="63"/>
      <c r="W32" s="63"/>
    </row>
    <row r="33" ht="20.25" customHeight="1" spans="1:23">
      <c r="A33" s="149" t="str">
        <f t="shared" si="0"/>
        <v>       玉溪市公路工程质量监督站</v>
      </c>
      <c r="B33" s="149" t="s">
        <v>201</v>
      </c>
      <c r="C33" s="149" t="s">
        <v>202</v>
      </c>
      <c r="D33" s="149" t="s">
        <v>90</v>
      </c>
      <c r="E33" s="149" t="s">
        <v>142</v>
      </c>
      <c r="F33" s="149" t="s">
        <v>203</v>
      </c>
      <c r="G33" s="149" t="s">
        <v>202</v>
      </c>
      <c r="H33" s="154">
        <v>5409</v>
      </c>
      <c r="I33" s="63">
        <v>5409</v>
      </c>
      <c r="J33" s="63"/>
      <c r="K33" s="149"/>
      <c r="L33" s="63">
        <v>5409</v>
      </c>
      <c r="M33" s="149"/>
      <c r="N33" s="63"/>
      <c r="O33" s="63"/>
      <c r="P33" s="149"/>
      <c r="Q33" s="63"/>
      <c r="R33" s="63"/>
      <c r="S33" s="63"/>
      <c r="T33" s="63"/>
      <c r="U33" s="63"/>
      <c r="V33" s="63"/>
      <c r="W33" s="63"/>
    </row>
    <row r="34" ht="20.25" customHeight="1" spans="1:23">
      <c r="A34" s="152" t="s">
        <v>30</v>
      </c>
      <c r="B34" s="152"/>
      <c r="C34" s="152"/>
      <c r="D34" s="152"/>
      <c r="E34" s="152"/>
      <c r="F34" s="152"/>
      <c r="G34" s="152"/>
      <c r="H34" s="63">
        <v>4142316.33</v>
      </c>
      <c r="I34" s="63">
        <v>4142316.33</v>
      </c>
      <c r="J34" s="63">
        <v>845652.96</v>
      </c>
      <c r="K34" s="63"/>
      <c r="L34" s="63">
        <v>3296663.37</v>
      </c>
      <c r="M34" s="63"/>
      <c r="N34" s="63"/>
      <c r="O34" s="63"/>
      <c r="P34" s="63"/>
      <c r="Q34" s="63"/>
      <c r="R34" s="63"/>
      <c r="S34" s="63"/>
      <c r="T34" s="63"/>
      <c r="U34" s="63"/>
      <c r="V34" s="63"/>
      <c r="W34" s="63"/>
    </row>
  </sheetData>
  <mergeCells count="17">
    <mergeCell ref="A1:W1"/>
    <mergeCell ref="A2:W2"/>
    <mergeCell ref="A3:V3"/>
    <mergeCell ref="H4:W4"/>
    <mergeCell ref="I5:M5"/>
    <mergeCell ref="N5:P5"/>
    <mergeCell ref="R5:W5"/>
    <mergeCell ref="A34:G34"/>
    <mergeCell ref="A4:A6"/>
    <mergeCell ref="B4:B6"/>
    <mergeCell ref="C4:C6"/>
    <mergeCell ref="D4:D6"/>
    <mergeCell ref="E4:E6"/>
    <mergeCell ref="F4:F6"/>
    <mergeCell ref="G4:G6"/>
    <mergeCell ref="H5:H6"/>
    <mergeCell ref="Q5:Q6"/>
  </mergeCells>
  <printOptions horizontalCentered="1"/>
  <pageMargins left="0" right="0" top="1" bottom="1" header="0.511805555555556" footer="0.511805555555556"/>
  <pageSetup paperSize="8" scale="51"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W12"/>
  <sheetViews>
    <sheetView showZeros="0" view="pageBreakPreview" zoomScaleNormal="100" zoomScaleSheetLayoutView="100" workbookViewId="0">
      <selection activeCell="Y18" sqref="Y18"/>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1"/>
      <c r="E1" s="141"/>
      <c r="F1" s="141"/>
      <c r="G1" s="141"/>
      <c r="H1" s="141"/>
      <c r="K1" s="131"/>
      <c r="N1" s="131"/>
      <c r="O1" s="131"/>
      <c r="P1" s="131"/>
      <c r="U1" s="146"/>
      <c r="W1" s="132" t="s">
        <v>204</v>
      </c>
    </row>
    <row r="2" ht="27.75" customHeight="1" spans="1:23">
      <c r="A2" s="32" t="s">
        <v>205</v>
      </c>
      <c r="B2" s="32"/>
      <c r="C2" s="32"/>
      <c r="D2" s="32"/>
      <c r="E2" s="32"/>
      <c r="F2" s="32"/>
      <c r="G2" s="32"/>
      <c r="H2" s="32"/>
      <c r="I2" s="32"/>
      <c r="J2" s="32"/>
      <c r="K2" s="32"/>
      <c r="L2" s="32"/>
      <c r="M2" s="32"/>
      <c r="N2" s="32"/>
      <c r="O2" s="32"/>
      <c r="P2" s="32"/>
      <c r="Q2" s="32"/>
      <c r="R2" s="32"/>
      <c r="S2" s="32"/>
      <c r="T2" s="32"/>
      <c r="U2" s="32"/>
      <c r="V2" s="32"/>
      <c r="W2" s="32"/>
    </row>
    <row r="3" ht="13.5" customHeight="1" spans="1:23">
      <c r="A3" s="5" t="str">
        <f>"单位名称："&amp;"玉溪市公路工程质量监督站"</f>
        <v>单位名称：玉溪市公路工程质量监督站</v>
      </c>
      <c r="B3" s="142" t="str">
        <f>"单位名称："&amp;"玉溪市公路工程质量监督站"</f>
        <v>单位名称：玉溪市公路工程质量监督站</v>
      </c>
      <c r="C3" s="142"/>
      <c r="D3" s="142"/>
      <c r="E3" s="142"/>
      <c r="F3" s="142"/>
      <c r="G3" s="142"/>
      <c r="H3" s="142"/>
      <c r="I3" s="142"/>
      <c r="J3" s="7"/>
      <c r="K3" s="7"/>
      <c r="L3" s="7"/>
      <c r="M3" s="7"/>
      <c r="N3" s="7"/>
      <c r="O3" s="7"/>
      <c r="P3" s="7"/>
      <c r="Q3" s="7"/>
      <c r="U3" s="146"/>
      <c r="W3" s="135" t="s">
        <v>2</v>
      </c>
    </row>
    <row r="4" ht="21.75" customHeight="1" spans="1:23">
      <c r="A4" s="9" t="s">
        <v>206</v>
      </c>
      <c r="B4" s="9" t="s">
        <v>122</v>
      </c>
      <c r="C4" s="9" t="s">
        <v>123</v>
      </c>
      <c r="D4" s="9" t="s">
        <v>207</v>
      </c>
      <c r="E4" s="10" t="s">
        <v>124</v>
      </c>
      <c r="F4" s="10" t="s">
        <v>125</v>
      </c>
      <c r="G4" s="10" t="s">
        <v>126</v>
      </c>
      <c r="H4" s="10" t="s">
        <v>127</v>
      </c>
      <c r="I4" s="20" t="s">
        <v>30</v>
      </c>
      <c r="J4" s="20" t="s">
        <v>208</v>
      </c>
      <c r="K4" s="20"/>
      <c r="L4" s="20"/>
      <c r="M4" s="20"/>
      <c r="N4" s="20" t="s">
        <v>129</v>
      </c>
      <c r="O4" s="20"/>
      <c r="P4" s="20"/>
      <c r="Q4" s="10" t="s">
        <v>36</v>
      </c>
      <c r="R4" s="11" t="s">
        <v>209</v>
      </c>
      <c r="S4" s="12"/>
      <c r="T4" s="12"/>
      <c r="U4" s="12"/>
      <c r="V4" s="12"/>
      <c r="W4" s="13"/>
    </row>
    <row r="5" ht="21.75" customHeight="1" spans="1:23">
      <c r="A5" s="14"/>
      <c r="B5" s="14"/>
      <c r="C5" s="14"/>
      <c r="D5" s="14"/>
      <c r="E5" s="15"/>
      <c r="F5" s="15"/>
      <c r="G5" s="15"/>
      <c r="H5" s="15"/>
      <c r="I5" s="20"/>
      <c r="J5" s="145" t="s">
        <v>33</v>
      </c>
      <c r="K5" s="145"/>
      <c r="L5" s="145" t="s">
        <v>34</v>
      </c>
      <c r="M5" s="145" t="s">
        <v>35</v>
      </c>
      <c r="N5" s="10" t="s">
        <v>33</v>
      </c>
      <c r="O5" s="10" t="s">
        <v>34</v>
      </c>
      <c r="P5" s="10" t="s">
        <v>35</v>
      </c>
      <c r="Q5" s="15"/>
      <c r="R5" s="10" t="s">
        <v>32</v>
      </c>
      <c r="S5" s="10" t="s">
        <v>39</v>
      </c>
      <c r="T5" s="10" t="s">
        <v>135</v>
      </c>
      <c r="U5" s="10" t="s">
        <v>41</v>
      </c>
      <c r="V5" s="10" t="s">
        <v>42</v>
      </c>
      <c r="W5" s="10" t="s">
        <v>43</v>
      </c>
    </row>
    <row r="6" ht="40.5" customHeight="1" spans="1:23">
      <c r="A6" s="17"/>
      <c r="B6" s="17"/>
      <c r="C6" s="17"/>
      <c r="D6" s="17"/>
      <c r="E6" s="18"/>
      <c r="F6" s="18"/>
      <c r="G6" s="18"/>
      <c r="H6" s="18"/>
      <c r="I6" s="20"/>
      <c r="J6" s="145" t="s">
        <v>32</v>
      </c>
      <c r="K6" s="145" t="s">
        <v>210</v>
      </c>
      <c r="L6" s="145"/>
      <c r="M6" s="145"/>
      <c r="N6" s="18"/>
      <c r="O6" s="18"/>
      <c r="P6" s="18"/>
      <c r="Q6" s="18"/>
      <c r="R6" s="18"/>
      <c r="S6" s="18"/>
      <c r="T6" s="18"/>
      <c r="U6" s="19"/>
      <c r="V6" s="18"/>
      <c r="W6" s="18"/>
    </row>
    <row r="7" ht="15" customHeight="1" spans="1:23">
      <c r="A7" s="143">
        <v>1</v>
      </c>
      <c r="B7" s="143">
        <v>2</v>
      </c>
      <c r="C7" s="143">
        <v>3</v>
      </c>
      <c r="D7" s="143">
        <v>4</v>
      </c>
      <c r="E7" s="143">
        <v>5</v>
      </c>
      <c r="F7" s="143">
        <v>6</v>
      </c>
      <c r="G7" s="143">
        <v>7</v>
      </c>
      <c r="H7" s="143">
        <v>8</v>
      </c>
      <c r="I7" s="143">
        <v>9</v>
      </c>
      <c r="J7" s="143">
        <v>10</v>
      </c>
      <c r="K7" s="143">
        <v>11</v>
      </c>
      <c r="L7" s="143">
        <v>12</v>
      </c>
      <c r="M7" s="143">
        <v>13</v>
      </c>
      <c r="N7" s="143">
        <v>14</v>
      </c>
      <c r="O7" s="143">
        <v>15</v>
      </c>
      <c r="P7" s="143">
        <v>16</v>
      </c>
      <c r="Q7" s="143">
        <v>17</v>
      </c>
      <c r="R7" s="143">
        <v>18</v>
      </c>
      <c r="S7" s="143">
        <v>19</v>
      </c>
      <c r="T7" s="143">
        <v>20</v>
      </c>
      <c r="U7" s="143">
        <v>21</v>
      </c>
      <c r="V7" s="143">
        <v>22</v>
      </c>
      <c r="W7" s="143">
        <v>23</v>
      </c>
    </row>
    <row r="8" ht="32.9" customHeight="1" spans="1:23">
      <c r="A8" s="26"/>
      <c r="B8" s="144"/>
      <c r="C8" s="26" t="s">
        <v>211</v>
      </c>
      <c r="D8" s="26"/>
      <c r="E8" s="26"/>
      <c r="F8" s="26"/>
      <c r="G8" s="26"/>
      <c r="H8" s="26"/>
      <c r="I8" s="45">
        <v>150000</v>
      </c>
      <c r="J8" s="45">
        <v>150000</v>
      </c>
      <c r="K8" s="45">
        <v>150000</v>
      </c>
      <c r="L8" s="45"/>
      <c r="M8" s="45"/>
      <c r="N8" s="45"/>
      <c r="O8" s="45"/>
      <c r="P8" s="45"/>
      <c r="Q8" s="45"/>
      <c r="R8" s="45"/>
      <c r="S8" s="45"/>
      <c r="T8" s="45"/>
      <c r="U8" s="45"/>
      <c r="V8" s="45"/>
      <c r="W8" s="45"/>
    </row>
    <row r="9" ht="32.9" customHeight="1" spans="1:23">
      <c r="A9" s="26" t="s">
        <v>212</v>
      </c>
      <c r="B9" s="144" t="s">
        <v>213</v>
      </c>
      <c r="C9" s="26" t="s">
        <v>211</v>
      </c>
      <c r="D9" s="26" t="s">
        <v>64</v>
      </c>
      <c r="E9" s="26" t="s">
        <v>90</v>
      </c>
      <c r="F9" s="26" t="s">
        <v>142</v>
      </c>
      <c r="G9" s="26" t="s">
        <v>214</v>
      </c>
      <c r="H9" s="26" t="s">
        <v>215</v>
      </c>
      <c r="I9" s="45">
        <v>150000</v>
      </c>
      <c r="J9" s="45">
        <v>150000</v>
      </c>
      <c r="K9" s="45">
        <v>150000</v>
      </c>
      <c r="L9" s="45"/>
      <c r="M9" s="45"/>
      <c r="N9" s="45"/>
      <c r="O9" s="45"/>
      <c r="P9" s="45"/>
      <c r="Q9" s="45"/>
      <c r="R9" s="45"/>
      <c r="S9" s="45"/>
      <c r="T9" s="45"/>
      <c r="U9" s="45"/>
      <c r="V9" s="45"/>
      <c r="W9" s="45"/>
    </row>
    <row r="10" ht="32.9" customHeight="1" spans="1:23">
      <c r="A10" s="26"/>
      <c r="B10" s="26"/>
      <c r="C10" s="26" t="s">
        <v>216</v>
      </c>
      <c r="D10" s="26"/>
      <c r="E10" s="26"/>
      <c r="F10" s="26"/>
      <c r="G10" s="26"/>
      <c r="H10" s="26"/>
      <c r="I10" s="45">
        <v>300000.12</v>
      </c>
      <c r="J10" s="45">
        <v>300000.12</v>
      </c>
      <c r="K10" s="45">
        <v>300000.12</v>
      </c>
      <c r="L10" s="45"/>
      <c r="M10" s="45"/>
      <c r="N10" s="45"/>
      <c r="O10" s="45"/>
      <c r="P10" s="45"/>
      <c r="Q10" s="45"/>
      <c r="R10" s="45"/>
      <c r="S10" s="45"/>
      <c r="T10" s="45"/>
      <c r="U10" s="45"/>
      <c r="V10" s="45"/>
      <c r="W10" s="45"/>
    </row>
    <row r="11" ht="32.9" customHeight="1" spans="1:23">
      <c r="A11" s="26" t="s">
        <v>217</v>
      </c>
      <c r="B11" s="144" t="s">
        <v>218</v>
      </c>
      <c r="C11" s="26" t="s">
        <v>216</v>
      </c>
      <c r="D11" s="26" t="s">
        <v>64</v>
      </c>
      <c r="E11" s="26" t="s">
        <v>90</v>
      </c>
      <c r="F11" s="26" t="s">
        <v>142</v>
      </c>
      <c r="G11" s="26" t="s">
        <v>214</v>
      </c>
      <c r="H11" s="26" t="s">
        <v>215</v>
      </c>
      <c r="I11" s="45">
        <v>300000.12</v>
      </c>
      <c r="J11" s="45">
        <v>300000.12</v>
      </c>
      <c r="K11" s="45">
        <v>300000.12</v>
      </c>
      <c r="L11" s="45"/>
      <c r="M11" s="45"/>
      <c r="N11" s="45"/>
      <c r="O11" s="45"/>
      <c r="P11" s="45"/>
      <c r="Q11" s="45"/>
      <c r="R11" s="45"/>
      <c r="S11" s="45"/>
      <c r="T11" s="45"/>
      <c r="U11" s="45"/>
      <c r="V11" s="45"/>
      <c r="W11" s="45"/>
    </row>
    <row r="12" ht="18.75" customHeight="1" spans="1:23">
      <c r="A12" s="46" t="s">
        <v>219</v>
      </c>
      <c r="B12" s="47"/>
      <c r="C12" s="47"/>
      <c r="D12" s="47"/>
      <c r="E12" s="47"/>
      <c r="F12" s="47"/>
      <c r="G12" s="47"/>
      <c r="H12" s="48"/>
      <c r="I12" s="45">
        <v>450000.12</v>
      </c>
      <c r="J12" s="45">
        <v>450000.12</v>
      </c>
      <c r="K12" s="45">
        <v>450000.12</v>
      </c>
      <c r="L12" s="45"/>
      <c r="M12" s="45"/>
      <c r="N12" s="45"/>
      <c r="O12" s="45"/>
      <c r="P12" s="45"/>
      <c r="Q12" s="45"/>
      <c r="R12" s="45"/>
      <c r="S12" s="45"/>
      <c r="T12" s="45"/>
      <c r="U12" s="45"/>
      <c r="V12" s="45"/>
      <c r="W12" s="45"/>
    </row>
  </sheetData>
  <mergeCells count="28">
    <mergeCell ref="A2:W2"/>
    <mergeCell ref="A3:I3"/>
    <mergeCell ref="J4:M4"/>
    <mergeCell ref="N4:P4"/>
    <mergeCell ref="R4:W4"/>
    <mergeCell ref="J5:K5"/>
    <mergeCell ref="A12:H12"/>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 right="0" top="1" bottom="1" header="0.511805555555556" footer="0.511805555555556"/>
  <pageSetup paperSize="8" scale="55"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J26"/>
  <sheetViews>
    <sheetView showZeros="0" view="pageBreakPreview" zoomScaleNormal="100" zoomScaleSheetLayoutView="100" workbookViewId="0">
      <selection activeCell="F11" sqref="F1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0" t="s">
        <v>220</v>
      </c>
    </row>
    <row r="2" ht="28.5" customHeight="1" spans="1:10">
      <c r="A2" s="139" t="s">
        <v>221</v>
      </c>
      <c r="B2" s="32"/>
      <c r="C2" s="32"/>
      <c r="D2" s="32"/>
      <c r="E2" s="32"/>
      <c r="F2" s="101"/>
      <c r="G2" s="32"/>
      <c r="H2" s="101"/>
      <c r="I2" s="101"/>
      <c r="J2" s="32"/>
    </row>
    <row r="3" ht="15" customHeight="1" spans="1:1">
      <c r="A3" s="5" t="str">
        <f>"单位名称："&amp;"玉溪市公路工程质量监督站"</f>
        <v>单位名称：玉溪市公路工程质量监督站</v>
      </c>
    </row>
    <row r="4" ht="14.25" customHeight="1" spans="1:10">
      <c r="A4" s="67" t="s">
        <v>222</v>
      </c>
      <c r="B4" s="67" t="s">
        <v>223</v>
      </c>
      <c r="C4" s="67" t="s">
        <v>224</v>
      </c>
      <c r="D4" s="67" t="s">
        <v>225</v>
      </c>
      <c r="E4" s="67" t="s">
        <v>226</v>
      </c>
      <c r="F4" s="54" t="s">
        <v>227</v>
      </c>
      <c r="G4" s="67" t="s">
        <v>228</v>
      </c>
      <c r="H4" s="54" t="s">
        <v>229</v>
      </c>
      <c r="I4" s="54" t="s">
        <v>230</v>
      </c>
      <c r="J4" s="67" t="s">
        <v>231</v>
      </c>
    </row>
    <row r="5" ht="14.25" customHeight="1" spans="1:10">
      <c r="A5" s="67">
        <v>1</v>
      </c>
      <c r="B5" s="67">
        <v>2</v>
      </c>
      <c r="C5" s="67">
        <v>3</v>
      </c>
      <c r="D5" s="67">
        <v>4</v>
      </c>
      <c r="E5" s="67">
        <v>5</v>
      </c>
      <c r="F5" s="54">
        <v>6</v>
      </c>
      <c r="G5" s="67">
        <v>7</v>
      </c>
      <c r="H5" s="54">
        <v>8</v>
      </c>
      <c r="I5" s="54">
        <v>9</v>
      </c>
      <c r="J5" s="67">
        <v>10</v>
      </c>
    </row>
    <row r="6" ht="15" customHeight="1" spans="1:10">
      <c r="A6" s="26" t="s">
        <v>64</v>
      </c>
      <c r="B6" s="68"/>
      <c r="C6" s="68"/>
      <c r="D6" s="68"/>
      <c r="E6" s="69"/>
      <c r="F6" s="70"/>
      <c r="G6" s="69"/>
      <c r="H6" s="70"/>
      <c r="I6" s="70"/>
      <c r="J6" s="69"/>
    </row>
    <row r="7" ht="33.75" spans="1:10">
      <c r="A7" s="26" t="s">
        <v>216</v>
      </c>
      <c r="B7" s="26" t="s">
        <v>232</v>
      </c>
      <c r="C7" s="26" t="s">
        <v>233</v>
      </c>
      <c r="D7" s="26" t="s">
        <v>234</v>
      </c>
      <c r="E7" s="26" t="s">
        <v>235</v>
      </c>
      <c r="F7" s="26" t="s">
        <v>236</v>
      </c>
      <c r="G7" s="43" t="s">
        <v>237</v>
      </c>
      <c r="H7" s="26" t="s">
        <v>238</v>
      </c>
      <c r="I7" s="26" t="s">
        <v>239</v>
      </c>
      <c r="J7" s="26" t="s">
        <v>240</v>
      </c>
    </row>
    <row r="8" ht="78.75" spans="1:10">
      <c r="A8" s="26" t="s">
        <v>216</v>
      </c>
      <c r="B8" s="26" t="s">
        <v>232</v>
      </c>
      <c r="C8" s="26" t="s">
        <v>233</v>
      </c>
      <c r="D8" s="26" t="s">
        <v>234</v>
      </c>
      <c r="E8" s="26" t="s">
        <v>241</v>
      </c>
      <c r="F8" s="26" t="s">
        <v>242</v>
      </c>
      <c r="G8" s="43" t="s">
        <v>243</v>
      </c>
      <c r="H8" s="26" t="s">
        <v>238</v>
      </c>
      <c r="I8" s="26" t="s">
        <v>239</v>
      </c>
      <c r="J8" s="26" t="s">
        <v>244</v>
      </c>
    </row>
    <row r="9" ht="67.5" spans="1:10">
      <c r="A9" s="26" t="s">
        <v>216</v>
      </c>
      <c r="B9" s="26" t="s">
        <v>232</v>
      </c>
      <c r="C9" s="26" t="s">
        <v>233</v>
      </c>
      <c r="D9" s="26" t="s">
        <v>234</v>
      </c>
      <c r="E9" s="26" t="s">
        <v>245</v>
      </c>
      <c r="F9" s="26" t="s">
        <v>236</v>
      </c>
      <c r="G9" s="43" t="s">
        <v>237</v>
      </c>
      <c r="H9" s="26" t="s">
        <v>238</v>
      </c>
      <c r="I9" s="26" t="s">
        <v>239</v>
      </c>
      <c r="J9" s="26" t="s">
        <v>246</v>
      </c>
    </row>
    <row r="10" ht="45" spans="1:10">
      <c r="A10" s="26" t="s">
        <v>216</v>
      </c>
      <c r="B10" s="26" t="s">
        <v>232</v>
      </c>
      <c r="C10" s="26" t="s">
        <v>233</v>
      </c>
      <c r="D10" s="26" t="s">
        <v>247</v>
      </c>
      <c r="E10" s="26" t="s">
        <v>248</v>
      </c>
      <c r="F10" s="26" t="s">
        <v>236</v>
      </c>
      <c r="G10" s="43" t="s">
        <v>237</v>
      </c>
      <c r="H10" s="26" t="s">
        <v>249</v>
      </c>
      <c r="I10" s="26" t="s">
        <v>239</v>
      </c>
      <c r="J10" s="26" t="s">
        <v>250</v>
      </c>
    </row>
    <row r="11" ht="40" customHeight="1" spans="1:10">
      <c r="A11" s="26" t="s">
        <v>216</v>
      </c>
      <c r="B11" s="26" t="s">
        <v>232</v>
      </c>
      <c r="C11" s="26" t="s">
        <v>233</v>
      </c>
      <c r="D11" s="26" t="s">
        <v>247</v>
      </c>
      <c r="E11" s="26" t="s">
        <v>251</v>
      </c>
      <c r="F11" s="26" t="s">
        <v>236</v>
      </c>
      <c r="G11" s="43" t="s">
        <v>252</v>
      </c>
      <c r="H11" s="26"/>
      <c r="I11" s="26" t="s">
        <v>253</v>
      </c>
      <c r="J11" s="26" t="s">
        <v>254</v>
      </c>
    </row>
    <row r="12" ht="45" spans="1:10">
      <c r="A12" s="26" t="s">
        <v>216</v>
      </c>
      <c r="B12" s="26" t="s">
        <v>232</v>
      </c>
      <c r="C12" s="26" t="s">
        <v>233</v>
      </c>
      <c r="D12" s="26" t="s">
        <v>255</v>
      </c>
      <c r="E12" s="26" t="s">
        <v>256</v>
      </c>
      <c r="F12" s="26" t="s">
        <v>257</v>
      </c>
      <c r="G12" s="43" t="s">
        <v>46</v>
      </c>
      <c r="H12" s="26" t="s">
        <v>258</v>
      </c>
      <c r="I12" s="26" t="s">
        <v>239</v>
      </c>
      <c r="J12" s="26" t="s">
        <v>259</v>
      </c>
    </row>
    <row r="13" ht="78.75" spans="1:10">
      <c r="A13" s="26" t="s">
        <v>216</v>
      </c>
      <c r="B13" s="26" t="s">
        <v>232</v>
      </c>
      <c r="C13" s="26" t="s">
        <v>233</v>
      </c>
      <c r="D13" s="26" t="s">
        <v>255</v>
      </c>
      <c r="E13" s="26" t="s">
        <v>260</v>
      </c>
      <c r="F13" s="26" t="s">
        <v>236</v>
      </c>
      <c r="G13" s="43" t="s">
        <v>237</v>
      </c>
      <c r="H13" s="26" t="s">
        <v>238</v>
      </c>
      <c r="I13" s="26" t="s">
        <v>239</v>
      </c>
      <c r="J13" s="26" t="s">
        <v>261</v>
      </c>
    </row>
    <row r="14" ht="33.75" customHeight="1" spans="1:10">
      <c r="A14" s="26" t="s">
        <v>216</v>
      </c>
      <c r="B14" s="26" t="s">
        <v>232</v>
      </c>
      <c r="C14" s="26" t="s">
        <v>233</v>
      </c>
      <c r="D14" s="26" t="s">
        <v>255</v>
      </c>
      <c r="E14" s="26" t="s">
        <v>262</v>
      </c>
      <c r="F14" s="26" t="s">
        <v>257</v>
      </c>
      <c r="G14" s="43" t="s">
        <v>46</v>
      </c>
      <c r="H14" s="26" t="s">
        <v>258</v>
      </c>
      <c r="I14" s="26" t="s">
        <v>239</v>
      </c>
      <c r="J14" s="26" t="s">
        <v>263</v>
      </c>
    </row>
    <row r="15" ht="43" customHeight="1" spans="1:10">
      <c r="A15" s="26" t="s">
        <v>216</v>
      </c>
      <c r="B15" s="26" t="s">
        <v>232</v>
      </c>
      <c r="C15" s="26" t="s">
        <v>264</v>
      </c>
      <c r="D15" s="26" t="s">
        <v>265</v>
      </c>
      <c r="E15" s="26" t="s">
        <v>266</v>
      </c>
      <c r="F15" s="26" t="s">
        <v>236</v>
      </c>
      <c r="G15" s="43" t="s">
        <v>267</v>
      </c>
      <c r="H15" s="26"/>
      <c r="I15" s="26" t="s">
        <v>253</v>
      </c>
      <c r="J15" s="26" t="s">
        <v>268</v>
      </c>
    </row>
    <row r="16" ht="45" spans="1:10">
      <c r="A16" s="26" t="s">
        <v>216</v>
      </c>
      <c r="B16" s="26" t="s">
        <v>232</v>
      </c>
      <c r="C16" s="26" t="s">
        <v>269</v>
      </c>
      <c r="D16" s="26" t="s">
        <v>270</v>
      </c>
      <c r="E16" s="26" t="s">
        <v>271</v>
      </c>
      <c r="F16" s="26" t="s">
        <v>242</v>
      </c>
      <c r="G16" s="43" t="s">
        <v>272</v>
      </c>
      <c r="H16" s="26" t="s">
        <v>238</v>
      </c>
      <c r="I16" s="26" t="s">
        <v>239</v>
      </c>
      <c r="J16" s="26" t="s">
        <v>273</v>
      </c>
    </row>
    <row r="17" ht="45" spans="1:10">
      <c r="A17" s="26" t="s">
        <v>216</v>
      </c>
      <c r="B17" s="26" t="s">
        <v>232</v>
      </c>
      <c r="C17" s="26" t="s">
        <v>274</v>
      </c>
      <c r="D17" s="26" t="s">
        <v>275</v>
      </c>
      <c r="E17" s="26" t="s">
        <v>276</v>
      </c>
      <c r="F17" s="26" t="s">
        <v>257</v>
      </c>
      <c r="G17" s="43" t="s">
        <v>237</v>
      </c>
      <c r="H17" s="26" t="s">
        <v>238</v>
      </c>
      <c r="I17" s="26" t="s">
        <v>239</v>
      </c>
      <c r="J17" s="26" t="s">
        <v>277</v>
      </c>
    </row>
    <row r="18" ht="45" spans="1:10">
      <c r="A18" s="26" t="s">
        <v>216</v>
      </c>
      <c r="B18" s="26" t="s">
        <v>232</v>
      </c>
      <c r="C18" s="26" t="s">
        <v>274</v>
      </c>
      <c r="D18" s="26" t="s">
        <v>275</v>
      </c>
      <c r="E18" s="26" t="s">
        <v>278</v>
      </c>
      <c r="F18" s="26" t="s">
        <v>257</v>
      </c>
      <c r="G18" s="43" t="s">
        <v>279</v>
      </c>
      <c r="H18" s="26" t="s">
        <v>238</v>
      </c>
      <c r="I18" s="26" t="s">
        <v>239</v>
      </c>
      <c r="J18" s="26" t="s">
        <v>280</v>
      </c>
    </row>
    <row r="19" ht="33.75" customHeight="1" spans="1:10">
      <c r="A19" s="26" t="s">
        <v>211</v>
      </c>
      <c r="B19" s="26" t="s">
        <v>281</v>
      </c>
      <c r="C19" s="26" t="s">
        <v>233</v>
      </c>
      <c r="D19" s="26" t="s">
        <v>234</v>
      </c>
      <c r="E19" s="26" t="s">
        <v>282</v>
      </c>
      <c r="F19" s="26" t="s">
        <v>236</v>
      </c>
      <c r="G19" s="43" t="s">
        <v>237</v>
      </c>
      <c r="H19" s="26" t="s">
        <v>238</v>
      </c>
      <c r="I19" s="26" t="s">
        <v>239</v>
      </c>
      <c r="J19" s="26" t="s">
        <v>283</v>
      </c>
    </row>
    <row r="20" ht="33.75" customHeight="1" spans="1:10">
      <c r="A20" s="26" t="s">
        <v>211</v>
      </c>
      <c r="B20" s="26" t="s">
        <v>281</v>
      </c>
      <c r="C20" s="26" t="s">
        <v>233</v>
      </c>
      <c r="D20" s="26" t="s">
        <v>247</v>
      </c>
      <c r="E20" s="26" t="s">
        <v>284</v>
      </c>
      <c r="F20" s="26" t="s">
        <v>242</v>
      </c>
      <c r="G20" s="43" t="s">
        <v>285</v>
      </c>
      <c r="H20" s="26" t="s">
        <v>238</v>
      </c>
      <c r="I20" s="26" t="s">
        <v>239</v>
      </c>
      <c r="J20" s="26" t="s">
        <v>286</v>
      </c>
    </row>
    <row r="21" ht="33.75" customHeight="1" spans="1:10">
      <c r="A21" s="26" t="s">
        <v>211</v>
      </c>
      <c r="B21" s="26" t="s">
        <v>281</v>
      </c>
      <c r="C21" s="26" t="s">
        <v>233</v>
      </c>
      <c r="D21" s="26" t="s">
        <v>247</v>
      </c>
      <c r="E21" s="26" t="s">
        <v>287</v>
      </c>
      <c r="F21" s="26" t="s">
        <v>236</v>
      </c>
      <c r="G21" s="43" t="s">
        <v>237</v>
      </c>
      <c r="H21" s="26" t="s">
        <v>238</v>
      </c>
      <c r="I21" s="26" t="s">
        <v>239</v>
      </c>
      <c r="J21" s="26" t="s">
        <v>286</v>
      </c>
    </row>
    <row r="22" ht="33.75" customHeight="1" spans="1:10">
      <c r="A22" s="26" t="s">
        <v>211</v>
      </c>
      <c r="B22" s="26" t="s">
        <v>281</v>
      </c>
      <c r="C22" s="26" t="s">
        <v>233</v>
      </c>
      <c r="D22" s="26" t="s">
        <v>247</v>
      </c>
      <c r="E22" s="26" t="s">
        <v>288</v>
      </c>
      <c r="F22" s="26" t="s">
        <v>236</v>
      </c>
      <c r="G22" s="43" t="s">
        <v>237</v>
      </c>
      <c r="H22" s="26" t="s">
        <v>238</v>
      </c>
      <c r="I22" s="26" t="s">
        <v>239</v>
      </c>
      <c r="J22" s="26" t="s">
        <v>286</v>
      </c>
    </row>
    <row r="23" ht="33.75" customHeight="1" spans="1:10">
      <c r="A23" s="26" t="s">
        <v>211</v>
      </c>
      <c r="B23" s="26" t="s">
        <v>281</v>
      </c>
      <c r="C23" s="26" t="s">
        <v>233</v>
      </c>
      <c r="D23" s="26" t="s">
        <v>255</v>
      </c>
      <c r="E23" s="26" t="s">
        <v>289</v>
      </c>
      <c r="F23" s="26" t="s">
        <v>257</v>
      </c>
      <c r="G23" s="43" t="s">
        <v>46</v>
      </c>
      <c r="H23" s="26" t="s">
        <v>258</v>
      </c>
      <c r="I23" s="26" t="s">
        <v>239</v>
      </c>
      <c r="J23" s="26" t="s">
        <v>290</v>
      </c>
    </row>
    <row r="24" ht="33.75" customHeight="1" spans="1:10">
      <c r="A24" s="26" t="s">
        <v>211</v>
      </c>
      <c r="B24" s="26" t="s">
        <v>281</v>
      </c>
      <c r="C24" s="26" t="s">
        <v>264</v>
      </c>
      <c r="D24" s="26" t="s">
        <v>291</v>
      </c>
      <c r="E24" s="26" t="s">
        <v>292</v>
      </c>
      <c r="F24" s="26" t="s">
        <v>257</v>
      </c>
      <c r="G24" s="43" t="s">
        <v>279</v>
      </c>
      <c r="H24" s="26" t="s">
        <v>293</v>
      </c>
      <c r="I24" s="26" t="s">
        <v>239</v>
      </c>
      <c r="J24" s="26" t="s">
        <v>294</v>
      </c>
    </row>
    <row r="25" ht="33.75" customHeight="1" spans="1:10">
      <c r="A25" s="26" t="s">
        <v>211</v>
      </c>
      <c r="B25" s="26" t="s">
        <v>281</v>
      </c>
      <c r="C25" s="26" t="s">
        <v>269</v>
      </c>
      <c r="D25" s="26" t="s">
        <v>270</v>
      </c>
      <c r="E25" s="26" t="s">
        <v>295</v>
      </c>
      <c r="F25" s="26" t="s">
        <v>242</v>
      </c>
      <c r="G25" s="43" t="s">
        <v>285</v>
      </c>
      <c r="H25" s="26" t="s">
        <v>238</v>
      </c>
      <c r="I25" s="26" t="s">
        <v>239</v>
      </c>
      <c r="J25" s="26" t="s">
        <v>295</v>
      </c>
    </row>
    <row r="26" ht="33.75" customHeight="1" spans="1:10">
      <c r="A26" s="26" t="s">
        <v>211</v>
      </c>
      <c r="B26" s="26" t="s">
        <v>281</v>
      </c>
      <c r="C26" s="26" t="s">
        <v>274</v>
      </c>
      <c r="D26" s="26" t="s">
        <v>275</v>
      </c>
      <c r="E26" s="26" t="s">
        <v>296</v>
      </c>
      <c r="F26" s="26" t="s">
        <v>257</v>
      </c>
      <c r="G26" s="43" t="s">
        <v>58</v>
      </c>
      <c r="H26" s="26" t="s">
        <v>293</v>
      </c>
      <c r="I26" s="26" t="s">
        <v>239</v>
      </c>
      <c r="J26" s="26" t="s">
        <v>297</v>
      </c>
    </row>
  </sheetData>
  <mergeCells count="6">
    <mergeCell ref="A2:J2"/>
    <mergeCell ref="A3:H3"/>
    <mergeCell ref="A7:A18"/>
    <mergeCell ref="A19:A26"/>
    <mergeCell ref="B7:B18"/>
    <mergeCell ref="B19:B26"/>
  </mergeCells>
  <printOptions horizontalCentered="1"/>
  <pageMargins left="0" right="0" top="1" bottom="1" header="0.511805555555556" footer="0.511805555555556"/>
  <pageSetup paperSize="9" scale="66"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F9"/>
  <sheetViews>
    <sheetView showZeros="0" view="pageBreakPreview" zoomScaleNormal="100" zoomScaleSheetLayoutView="100" workbookViewId="0">
      <selection activeCell="A19" sqref="A19"/>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1"/>
      <c r="F1" s="132" t="s">
        <v>298</v>
      </c>
    </row>
    <row r="2" ht="28.5" customHeight="1" spans="1:6">
      <c r="A2" s="32" t="s">
        <v>299</v>
      </c>
      <c r="B2" s="32"/>
      <c r="C2" s="32"/>
      <c r="D2" s="32"/>
      <c r="E2" s="32"/>
      <c r="F2" s="32"/>
    </row>
    <row r="3" ht="15" customHeight="1" spans="1:6">
      <c r="A3" s="133" t="str">
        <f>"单位名称："&amp;"玉溪市公路工程质量监督站"</f>
        <v>单位名称：玉溪市公路工程质量监督站</v>
      </c>
      <c r="B3" s="134"/>
      <c r="C3" s="134"/>
      <c r="D3" s="73"/>
      <c r="E3" s="73"/>
      <c r="F3" s="135" t="s">
        <v>300</v>
      </c>
    </row>
    <row r="4" ht="18.75" customHeight="1" spans="1:6">
      <c r="A4" s="34" t="s">
        <v>121</v>
      </c>
      <c r="B4" s="34" t="s">
        <v>67</v>
      </c>
      <c r="C4" s="34" t="s">
        <v>68</v>
      </c>
      <c r="D4" s="35" t="s">
        <v>301</v>
      </c>
      <c r="E4" s="42"/>
      <c r="F4" s="42"/>
    </row>
    <row r="5" ht="30" customHeight="1" spans="1:6">
      <c r="A5" s="41"/>
      <c r="B5" s="41"/>
      <c r="C5" s="41"/>
      <c r="D5" s="35" t="s">
        <v>30</v>
      </c>
      <c r="E5" s="42" t="s">
        <v>71</v>
      </c>
      <c r="F5" s="42" t="s">
        <v>72</v>
      </c>
    </row>
    <row r="6" ht="16.5" customHeight="1" spans="1:6">
      <c r="A6" s="42">
        <v>1</v>
      </c>
      <c r="B6" s="42">
        <v>2</v>
      </c>
      <c r="C6" s="42">
        <v>3</v>
      </c>
      <c r="D6" s="42">
        <v>4</v>
      </c>
      <c r="E6" s="42">
        <v>5</v>
      </c>
      <c r="F6" s="42">
        <v>6</v>
      </c>
    </row>
    <row r="7" ht="20.25" customHeight="1" spans="1:6">
      <c r="A7" s="43"/>
      <c r="B7" s="43"/>
      <c r="C7" s="43"/>
      <c r="D7" s="24"/>
      <c r="E7" s="136"/>
      <c r="F7" s="136"/>
    </row>
    <row r="8" ht="17.25" customHeight="1" spans="1:6">
      <c r="A8" s="137" t="s">
        <v>219</v>
      </c>
      <c r="B8" s="138"/>
      <c r="C8" s="138" t="s">
        <v>219</v>
      </c>
      <c r="D8" s="136"/>
      <c r="E8" s="136"/>
      <c r="F8" s="136"/>
    </row>
    <row r="9" customHeight="1" spans="1:1">
      <c r="A9" t="s">
        <v>302</v>
      </c>
    </row>
  </sheetData>
  <mergeCells count="7">
    <mergeCell ref="A2:F2"/>
    <mergeCell ref="A3:E3"/>
    <mergeCell ref="D4:F4"/>
    <mergeCell ref="A8:C8"/>
    <mergeCell ref="A4:A5"/>
    <mergeCell ref="B4:B5"/>
    <mergeCell ref="C4:C5"/>
  </mergeCells>
  <pageMargins left="0.751388888888889" right="0.751388888888889" top="1" bottom="1" header="0.511805555555556" footer="0.511805555555556"/>
  <pageSetup paperSize="9" scale="6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Q11"/>
  <sheetViews>
    <sheetView showZeros="0" view="pageBreakPreview" zoomScaleNormal="100" zoomScaleSheetLayoutView="100" workbookViewId="0">
      <selection activeCell="A15" sqref="A15"/>
    </sheetView>
  </sheetViews>
  <sheetFormatPr defaultColWidth="9.14166666666667" defaultRowHeight="14.25" customHeight="1"/>
  <cols>
    <col min="1" max="1" width="13.25" customWidth="1"/>
    <col min="2" max="2" width="11" customWidth="1"/>
    <col min="3" max="3" width="13.25" customWidth="1"/>
    <col min="4" max="4" width="7.70833333333333" customWidth="1"/>
    <col min="5" max="5" width="10.2833333333333" customWidth="1"/>
    <col min="6" max="6" width="9.125" customWidth="1"/>
    <col min="7" max="7" width="11.375" customWidth="1"/>
    <col min="8" max="11" width="14.7416666666667" customWidth="1"/>
    <col min="12" max="12" width="9.5" customWidth="1"/>
    <col min="13" max="15" width="12.575" customWidth="1"/>
    <col min="16" max="16" width="9" customWidth="1"/>
    <col min="17" max="17" width="10.425" customWidth="1"/>
  </cols>
  <sheetData>
    <row r="1" ht="13.5" customHeight="1" spans="1:17">
      <c r="A1" s="30" t="s">
        <v>303</v>
      </c>
      <c r="B1" s="30"/>
      <c r="C1" s="30"/>
      <c r="D1" s="30"/>
      <c r="E1" s="30"/>
      <c r="F1" s="30"/>
      <c r="G1" s="30"/>
      <c r="H1" s="30"/>
      <c r="I1" s="30"/>
      <c r="J1" s="30"/>
      <c r="K1" s="30"/>
      <c r="L1" s="30"/>
      <c r="M1" s="30"/>
      <c r="N1" s="30"/>
      <c r="O1" s="49"/>
      <c r="P1" s="49"/>
      <c r="Q1" s="30"/>
    </row>
    <row r="2" ht="27.75" customHeight="1" spans="1:17">
      <c r="A2" s="71" t="s">
        <v>304</v>
      </c>
      <c r="B2" s="32"/>
      <c r="C2" s="32"/>
      <c r="D2" s="32"/>
      <c r="E2" s="32"/>
      <c r="F2" s="32"/>
      <c r="G2" s="32"/>
      <c r="H2" s="32"/>
      <c r="I2" s="32"/>
      <c r="J2" s="32"/>
      <c r="K2" s="101"/>
      <c r="L2" s="32"/>
      <c r="M2" s="32"/>
      <c r="N2" s="32"/>
      <c r="O2" s="101"/>
      <c r="P2" s="101"/>
      <c r="Q2" s="32"/>
    </row>
    <row r="3" ht="18.75" customHeight="1" spans="1:17">
      <c r="A3" s="110" t="str">
        <f>"单位名称："&amp;"玉溪市公路工程质量监督站"</f>
        <v>单位名称：玉溪市公路工程质量监督站</v>
      </c>
      <c r="B3" s="7"/>
      <c r="C3" s="7"/>
      <c r="D3" s="7"/>
      <c r="E3" s="7"/>
      <c r="F3" s="7"/>
      <c r="G3" s="7"/>
      <c r="H3" s="7"/>
      <c r="I3" s="7"/>
      <c r="J3" s="7"/>
      <c r="O3" s="78"/>
      <c r="P3" s="78"/>
      <c r="Q3" s="129" t="s">
        <v>2</v>
      </c>
    </row>
    <row r="4" ht="15.75" customHeight="1" spans="1:17">
      <c r="A4" s="34" t="s">
        <v>305</v>
      </c>
      <c r="B4" s="111" t="s">
        <v>306</v>
      </c>
      <c r="C4" s="111" t="s">
        <v>307</v>
      </c>
      <c r="D4" s="111" t="s">
        <v>308</v>
      </c>
      <c r="E4" s="111" t="s">
        <v>309</v>
      </c>
      <c r="F4" s="111" t="s">
        <v>310</v>
      </c>
      <c r="G4" s="112" t="s">
        <v>128</v>
      </c>
      <c r="H4" s="112"/>
      <c r="I4" s="112"/>
      <c r="J4" s="112"/>
      <c r="K4" s="121"/>
      <c r="L4" s="112"/>
      <c r="M4" s="112"/>
      <c r="N4" s="112"/>
      <c r="O4" s="122"/>
      <c r="P4" s="121"/>
      <c r="Q4" s="130"/>
    </row>
    <row r="5" ht="17.25" customHeight="1" spans="1:17">
      <c r="A5" s="37"/>
      <c r="B5" s="113"/>
      <c r="C5" s="113"/>
      <c r="D5" s="113"/>
      <c r="E5" s="113"/>
      <c r="F5" s="113"/>
      <c r="G5" s="113" t="s">
        <v>30</v>
      </c>
      <c r="H5" s="113" t="s">
        <v>33</v>
      </c>
      <c r="I5" s="113" t="s">
        <v>311</v>
      </c>
      <c r="J5" s="113" t="s">
        <v>312</v>
      </c>
      <c r="K5" s="123" t="s">
        <v>313</v>
      </c>
      <c r="L5" s="124" t="s">
        <v>314</v>
      </c>
      <c r="M5" s="124"/>
      <c r="N5" s="124"/>
      <c r="O5" s="125"/>
      <c r="P5" s="126"/>
      <c r="Q5" s="114"/>
    </row>
    <row r="6" ht="54" customHeight="1" spans="1:17">
      <c r="A6" s="40"/>
      <c r="B6" s="114"/>
      <c r="C6" s="114"/>
      <c r="D6" s="114"/>
      <c r="E6" s="114"/>
      <c r="F6" s="114"/>
      <c r="G6" s="114"/>
      <c r="H6" s="114" t="s">
        <v>32</v>
      </c>
      <c r="I6" s="114"/>
      <c r="J6" s="114"/>
      <c r="K6" s="127"/>
      <c r="L6" s="114" t="s">
        <v>32</v>
      </c>
      <c r="M6" s="114" t="s">
        <v>39</v>
      </c>
      <c r="N6" s="114" t="s">
        <v>135</v>
      </c>
      <c r="O6" s="128" t="s">
        <v>41</v>
      </c>
      <c r="P6" s="127" t="s">
        <v>42</v>
      </c>
      <c r="Q6" s="114" t="s">
        <v>43</v>
      </c>
    </row>
    <row r="7" ht="15" customHeight="1" spans="1:17">
      <c r="A7" s="41">
        <v>1</v>
      </c>
      <c r="B7" s="115">
        <v>2</v>
      </c>
      <c r="C7" s="115">
        <v>3</v>
      </c>
      <c r="D7" s="115">
        <v>4</v>
      </c>
      <c r="E7" s="115">
        <v>5</v>
      </c>
      <c r="F7" s="115">
        <v>6</v>
      </c>
      <c r="G7" s="116">
        <v>7</v>
      </c>
      <c r="H7" s="116">
        <v>8</v>
      </c>
      <c r="I7" s="116">
        <v>9</v>
      </c>
      <c r="J7" s="116">
        <v>10</v>
      </c>
      <c r="K7" s="116">
        <v>11</v>
      </c>
      <c r="L7" s="116">
        <v>12</v>
      </c>
      <c r="M7" s="116">
        <v>13</v>
      </c>
      <c r="N7" s="116">
        <v>14</v>
      </c>
      <c r="O7" s="116">
        <v>15</v>
      </c>
      <c r="P7" s="116">
        <v>16</v>
      </c>
      <c r="Q7" s="116">
        <v>17</v>
      </c>
    </row>
    <row r="8" ht="21" customHeight="1" spans="1:17">
      <c r="A8" s="94"/>
      <c r="B8" s="95"/>
      <c r="C8" s="95"/>
      <c r="D8" s="95"/>
      <c r="E8" s="117"/>
      <c r="F8" s="118"/>
      <c r="G8" s="45"/>
      <c r="H8" s="45"/>
      <c r="I8" s="45"/>
      <c r="J8" s="45"/>
      <c r="K8" s="45"/>
      <c r="L8" s="45"/>
      <c r="M8" s="45"/>
      <c r="N8" s="45"/>
      <c r="O8" s="45"/>
      <c r="P8" s="45"/>
      <c r="Q8" s="45"/>
    </row>
    <row r="9" ht="21" customHeight="1" spans="1:17">
      <c r="A9" s="94"/>
      <c r="B9" s="95"/>
      <c r="C9" s="95"/>
      <c r="D9" s="119"/>
      <c r="E9" s="120"/>
      <c r="F9" s="24"/>
      <c r="G9" s="45"/>
      <c r="H9" s="45"/>
      <c r="I9" s="45"/>
      <c r="J9" s="45"/>
      <c r="K9" s="45"/>
      <c r="L9" s="45"/>
      <c r="M9" s="45"/>
      <c r="N9" s="45"/>
      <c r="O9" s="45"/>
      <c r="P9" s="45"/>
      <c r="Q9" s="45"/>
    </row>
    <row r="10" ht="21" customHeight="1" spans="1:17">
      <c r="A10" s="96" t="s">
        <v>219</v>
      </c>
      <c r="B10" s="97"/>
      <c r="C10" s="97"/>
      <c r="D10" s="97"/>
      <c r="E10" s="117"/>
      <c r="F10" s="118"/>
      <c r="G10" s="45"/>
      <c r="H10" s="45"/>
      <c r="I10" s="45"/>
      <c r="J10" s="45"/>
      <c r="K10" s="45"/>
      <c r="L10" s="45"/>
      <c r="M10" s="45"/>
      <c r="N10" s="45"/>
      <c r="O10" s="45"/>
      <c r="P10" s="45"/>
      <c r="Q10" s="45"/>
    </row>
    <row r="11" customHeight="1" spans="1:1">
      <c r="A11" t="s">
        <v>315</v>
      </c>
    </row>
  </sheetData>
  <mergeCells count="17">
    <mergeCell ref="A1:Q1"/>
    <mergeCell ref="A2:Q2"/>
    <mergeCell ref="A3:E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0.751388888888889" right="0.751388888888889" top="1" bottom="1" header="0.511805555555556" footer="0.511805555555556"/>
  <pageSetup paperSize="9" scale="65"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N11"/>
  <sheetViews>
    <sheetView showZeros="0" view="pageBreakPreview" zoomScaleNormal="100" zoomScaleSheetLayoutView="100" workbookViewId="0">
      <selection activeCell="B15" sqref="B15"/>
    </sheetView>
  </sheetViews>
  <sheetFormatPr defaultColWidth="9.14166666666667" defaultRowHeight="14.25" customHeight="1"/>
  <cols>
    <col min="1" max="3" width="12.5" customWidth="1"/>
    <col min="4" max="4" width="12.125" customWidth="1"/>
    <col min="5" max="8" width="16.6" customWidth="1"/>
    <col min="9" max="9" width="10.375" customWidth="1"/>
    <col min="10" max="11" width="16.6" customWidth="1"/>
    <col min="12" max="12" width="12.875" customWidth="1"/>
    <col min="13" max="13" width="12.25" customWidth="1"/>
    <col min="14" max="14" width="16.6" customWidth="1"/>
  </cols>
  <sheetData>
    <row r="1" ht="13.5" customHeight="1" spans="1:14">
      <c r="A1" s="79" t="s">
        <v>316</v>
      </c>
      <c r="B1" s="79"/>
      <c r="C1" s="79"/>
      <c r="D1" s="79"/>
      <c r="E1" s="79"/>
      <c r="F1" s="79"/>
      <c r="G1" s="79"/>
      <c r="H1" s="80"/>
      <c r="I1" s="79"/>
      <c r="J1" s="79"/>
      <c r="K1" s="79"/>
      <c r="L1" s="99"/>
      <c r="M1" s="80"/>
      <c r="N1" s="100"/>
    </row>
    <row r="2" ht="27.75" customHeight="1" spans="1:14">
      <c r="A2" s="71" t="s">
        <v>317</v>
      </c>
      <c r="B2" s="81"/>
      <c r="C2" s="81"/>
      <c r="D2" s="81"/>
      <c r="E2" s="81"/>
      <c r="F2" s="81"/>
      <c r="G2" s="81"/>
      <c r="H2" s="82"/>
      <c r="I2" s="81"/>
      <c r="J2" s="81"/>
      <c r="K2" s="81"/>
      <c r="L2" s="101"/>
      <c r="M2" s="82"/>
      <c r="N2" s="81"/>
    </row>
    <row r="3" ht="18.75" customHeight="1" spans="1:14">
      <c r="A3" s="72" t="str">
        <f>"单位名称："&amp;"玉溪市公路工程质量监督站"</f>
        <v>单位名称：玉溪市公路工程质量监督站</v>
      </c>
      <c r="B3" s="73"/>
      <c r="C3" s="73"/>
      <c r="D3" s="73"/>
      <c r="E3" s="73"/>
      <c r="F3" s="73"/>
      <c r="G3" s="73"/>
      <c r="H3" s="83"/>
      <c r="I3" s="75"/>
      <c r="J3" s="75"/>
      <c r="K3" s="75"/>
      <c r="L3" s="78"/>
      <c r="M3" s="102"/>
      <c r="N3" s="103" t="s">
        <v>2</v>
      </c>
    </row>
    <row r="4" ht="15.75" customHeight="1" spans="1:14">
      <c r="A4" s="84" t="s">
        <v>305</v>
      </c>
      <c r="B4" s="85" t="s">
        <v>318</v>
      </c>
      <c r="C4" s="85" t="s">
        <v>319</v>
      </c>
      <c r="D4" s="86" t="s">
        <v>128</v>
      </c>
      <c r="E4" s="86"/>
      <c r="F4" s="86"/>
      <c r="G4" s="86"/>
      <c r="H4" s="87"/>
      <c r="I4" s="86"/>
      <c r="J4" s="86"/>
      <c r="K4" s="86"/>
      <c r="L4" s="104"/>
      <c r="M4" s="87"/>
      <c r="N4" s="105"/>
    </row>
    <row r="5" ht="17.25" customHeight="1" spans="1:14">
      <c r="A5" s="88"/>
      <c r="B5" s="89"/>
      <c r="C5" s="89"/>
      <c r="D5" s="89" t="s">
        <v>30</v>
      </c>
      <c r="E5" s="89" t="s">
        <v>33</v>
      </c>
      <c r="F5" s="89" t="s">
        <v>311</v>
      </c>
      <c r="G5" s="89" t="s">
        <v>312</v>
      </c>
      <c r="H5" s="90" t="s">
        <v>313</v>
      </c>
      <c r="I5" s="106" t="s">
        <v>314</v>
      </c>
      <c r="J5" s="106"/>
      <c r="K5" s="106"/>
      <c r="L5" s="107"/>
      <c r="M5" s="108"/>
      <c r="N5" s="92"/>
    </row>
    <row r="6" ht="54" customHeight="1" spans="1:14">
      <c r="A6" s="91"/>
      <c r="B6" s="92"/>
      <c r="C6" s="92"/>
      <c r="D6" s="92"/>
      <c r="E6" s="92"/>
      <c r="F6" s="92"/>
      <c r="G6" s="92"/>
      <c r="H6" s="93"/>
      <c r="I6" s="92" t="s">
        <v>32</v>
      </c>
      <c r="J6" s="92" t="s">
        <v>39</v>
      </c>
      <c r="K6" s="92" t="s">
        <v>135</v>
      </c>
      <c r="L6" s="109" t="s">
        <v>41</v>
      </c>
      <c r="M6" s="93" t="s">
        <v>42</v>
      </c>
      <c r="N6" s="92" t="s">
        <v>43</v>
      </c>
    </row>
    <row r="7" ht="15" customHeight="1" spans="1:14">
      <c r="A7" s="91">
        <v>1</v>
      </c>
      <c r="B7" s="92">
        <v>2</v>
      </c>
      <c r="C7" s="92">
        <v>3</v>
      </c>
      <c r="D7" s="93">
        <v>4</v>
      </c>
      <c r="E7" s="93">
        <v>5</v>
      </c>
      <c r="F7" s="93">
        <v>6</v>
      </c>
      <c r="G7" s="93">
        <v>7</v>
      </c>
      <c r="H7" s="93">
        <v>8</v>
      </c>
      <c r="I7" s="93">
        <v>9</v>
      </c>
      <c r="J7" s="93">
        <v>10</v>
      </c>
      <c r="K7" s="93">
        <v>11</v>
      </c>
      <c r="L7" s="93">
        <v>12</v>
      </c>
      <c r="M7" s="93">
        <v>13</v>
      </c>
      <c r="N7" s="93">
        <v>14</v>
      </c>
    </row>
    <row r="8" ht="21" customHeight="1" spans="1:14">
      <c r="A8" s="94"/>
      <c r="B8" s="95"/>
      <c r="C8" s="95"/>
      <c r="D8" s="45"/>
      <c r="E8" s="45"/>
      <c r="F8" s="45"/>
      <c r="G8" s="45"/>
      <c r="H8" s="45"/>
      <c r="I8" s="45"/>
      <c r="J8" s="45"/>
      <c r="K8" s="45"/>
      <c r="L8" s="45"/>
      <c r="M8" s="45"/>
      <c r="N8" s="45"/>
    </row>
    <row r="9" ht="21" customHeight="1" spans="1:14">
      <c r="A9" s="94"/>
      <c r="B9" s="95"/>
      <c r="C9" s="95"/>
      <c r="D9" s="45"/>
      <c r="E9" s="45"/>
      <c r="F9" s="45"/>
      <c r="G9" s="45"/>
      <c r="H9" s="45"/>
      <c r="I9" s="45"/>
      <c r="J9" s="45"/>
      <c r="K9" s="45"/>
      <c r="L9" s="45"/>
      <c r="M9" s="45"/>
      <c r="N9" s="45"/>
    </row>
    <row r="10" ht="21" customHeight="1" spans="1:14">
      <c r="A10" s="96" t="s">
        <v>219</v>
      </c>
      <c r="B10" s="97"/>
      <c r="C10" s="98"/>
      <c r="D10" s="45"/>
      <c r="E10" s="45"/>
      <c r="F10" s="45"/>
      <c r="G10" s="45"/>
      <c r="H10" s="45"/>
      <c r="I10" s="45"/>
      <c r="J10" s="45"/>
      <c r="K10" s="45"/>
      <c r="L10" s="45"/>
      <c r="M10" s="45"/>
      <c r="N10" s="45"/>
    </row>
    <row r="11" customHeight="1" spans="1:1">
      <c r="A11" t="s">
        <v>320</v>
      </c>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rintOptions horizontalCentered="1"/>
  <pageMargins left="0.751388888888889" right="0.751388888888889" top="1" bottom="1" header="0.511805555555556" footer="0.511805555555556"/>
  <pageSetup paperSize="9" scale="65"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N10"/>
  <sheetViews>
    <sheetView showZeros="0" view="pageBreakPreview" zoomScaleNormal="100" zoomScaleSheetLayoutView="100" workbookViewId="0">
      <selection activeCell="A10" sqref="A10"/>
    </sheetView>
  </sheetViews>
  <sheetFormatPr defaultColWidth="9.14166666666667" defaultRowHeight="14.25" customHeight="1"/>
  <cols>
    <col min="1" max="1" width="15" customWidth="1"/>
    <col min="2" max="14" width="11.75" customWidth="1"/>
  </cols>
  <sheetData>
    <row r="1" ht="13.5" customHeight="1" spans="1:14">
      <c r="A1" s="30" t="s">
        <v>321</v>
      </c>
      <c r="B1" s="30"/>
      <c r="C1" s="30"/>
      <c r="D1" s="30"/>
      <c r="E1" s="30"/>
      <c r="F1" s="30"/>
      <c r="G1" s="30"/>
      <c r="H1" s="30"/>
      <c r="I1" s="30"/>
      <c r="J1" s="30"/>
      <c r="K1" s="30"/>
      <c r="L1" s="30"/>
      <c r="M1" s="30"/>
      <c r="N1" s="49"/>
    </row>
    <row r="2" ht="27.75" customHeight="1" spans="1:14">
      <c r="A2" s="71" t="s">
        <v>322</v>
      </c>
      <c r="B2" s="32"/>
      <c r="C2" s="32"/>
      <c r="D2" s="32"/>
      <c r="E2" s="32"/>
      <c r="F2" s="32"/>
      <c r="G2" s="32"/>
      <c r="H2" s="32"/>
      <c r="I2" s="32"/>
      <c r="J2" s="32"/>
      <c r="K2" s="32"/>
      <c r="L2" s="32"/>
      <c r="M2" s="32"/>
      <c r="N2" s="32"/>
    </row>
    <row r="3" ht="18" customHeight="1" spans="1:14">
      <c r="A3" s="72" t="str">
        <f>"单位名称："&amp;"玉溪市公路工程质量监督站"</f>
        <v>单位名称：玉溪市公路工程质量监督站</v>
      </c>
      <c r="B3" s="73"/>
      <c r="C3" s="73"/>
      <c r="D3" s="74"/>
      <c r="E3" s="75"/>
      <c r="F3" s="75"/>
      <c r="G3" s="75"/>
      <c r="H3" s="75"/>
      <c r="I3" s="75"/>
      <c r="N3" s="78" t="s">
        <v>2</v>
      </c>
    </row>
    <row r="4" ht="19.5" customHeight="1" spans="1:14">
      <c r="A4" s="35" t="s">
        <v>323</v>
      </c>
      <c r="B4" s="51" t="s">
        <v>128</v>
      </c>
      <c r="C4" s="52"/>
      <c r="D4" s="52"/>
      <c r="E4" s="76" t="s">
        <v>324</v>
      </c>
      <c r="F4" s="76"/>
      <c r="G4" s="76"/>
      <c r="H4" s="76"/>
      <c r="I4" s="76"/>
      <c r="J4" s="76"/>
      <c r="K4" s="76"/>
      <c r="L4" s="76"/>
      <c r="M4" s="76"/>
      <c r="N4" s="76"/>
    </row>
    <row r="5" ht="40.5" customHeight="1" spans="1:14">
      <c r="A5" s="41"/>
      <c r="B5" s="38" t="s">
        <v>30</v>
      </c>
      <c r="C5" s="34" t="s">
        <v>33</v>
      </c>
      <c r="D5" s="77" t="s">
        <v>325</v>
      </c>
      <c r="E5" s="41" t="s">
        <v>326</v>
      </c>
      <c r="F5" s="41" t="s">
        <v>327</v>
      </c>
      <c r="G5" s="41" t="s">
        <v>328</v>
      </c>
      <c r="H5" s="41" t="s">
        <v>329</v>
      </c>
      <c r="I5" s="41" t="s">
        <v>330</v>
      </c>
      <c r="J5" s="41" t="s">
        <v>331</v>
      </c>
      <c r="K5" s="41" t="s">
        <v>332</v>
      </c>
      <c r="L5" s="41" t="s">
        <v>333</v>
      </c>
      <c r="M5" s="41" t="s">
        <v>334</v>
      </c>
      <c r="N5" s="41" t="s">
        <v>335</v>
      </c>
    </row>
    <row r="6" ht="19.5" customHeight="1" spans="1:14">
      <c r="A6" s="42">
        <v>1</v>
      </c>
      <c r="B6" s="42">
        <v>2</v>
      </c>
      <c r="C6" s="42">
        <v>3</v>
      </c>
      <c r="D6" s="51">
        <v>4</v>
      </c>
      <c r="E6" s="42">
        <v>5</v>
      </c>
      <c r="F6" s="42">
        <v>6</v>
      </c>
      <c r="G6" s="42">
        <v>7</v>
      </c>
      <c r="H6" s="51">
        <v>8</v>
      </c>
      <c r="I6" s="42">
        <v>9</v>
      </c>
      <c r="J6" s="42">
        <v>10</v>
      </c>
      <c r="K6" s="42">
        <v>11</v>
      </c>
      <c r="L6" s="51">
        <v>12</v>
      </c>
      <c r="M6" s="42">
        <v>13</v>
      </c>
      <c r="N6" s="42">
        <v>14</v>
      </c>
    </row>
    <row r="7" ht="20.25" customHeight="1" spans="1:14">
      <c r="A7" s="43"/>
      <c r="B7" s="45"/>
      <c r="C7" s="45"/>
      <c r="D7" s="45"/>
      <c r="E7" s="45"/>
      <c r="F7" s="45"/>
      <c r="G7" s="45"/>
      <c r="H7" s="45"/>
      <c r="I7" s="45"/>
      <c r="J7" s="45"/>
      <c r="K7" s="45"/>
      <c r="L7" s="45"/>
      <c r="M7" s="45"/>
      <c r="N7" s="45"/>
    </row>
    <row r="8" ht="20.25" customHeight="1" spans="1:14">
      <c r="A8" s="43"/>
      <c r="B8" s="45"/>
      <c r="C8" s="45"/>
      <c r="D8" s="45"/>
      <c r="E8" s="45"/>
      <c r="F8" s="45"/>
      <c r="G8" s="45"/>
      <c r="H8" s="45"/>
      <c r="I8" s="45"/>
      <c r="J8" s="45"/>
      <c r="K8" s="45"/>
      <c r="L8" s="45"/>
      <c r="M8" s="45"/>
      <c r="N8" s="45"/>
    </row>
    <row r="9" ht="20.25" customHeight="1" spans="1:14">
      <c r="A9" s="69" t="s">
        <v>30</v>
      </c>
      <c r="B9" s="45"/>
      <c r="C9" s="45"/>
      <c r="D9" s="45"/>
      <c r="E9" s="45"/>
      <c r="F9" s="45"/>
      <c r="G9" s="45"/>
      <c r="H9" s="45"/>
      <c r="I9" s="45"/>
      <c r="J9" s="45"/>
      <c r="K9" s="45"/>
      <c r="L9" s="45"/>
      <c r="M9" s="45"/>
      <c r="N9" s="45"/>
    </row>
    <row r="10" customHeight="1" spans="1:1">
      <c r="A10" t="s">
        <v>336</v>
      </c>
    </row>
  </sheetData>
  <mergeCells count="6">
    <mergeCell ref="A1:N1"/>
    <mergeCell ref="A2:N2"/>
    <mergeCell ref="A3:I3"/>
    <mergeCell ref="B4:D4"/>
    <mergeCell ref="E4:N4"/>
    <mergeCell ref="A4:A5"/>
  </mergeCells>
  <printOptions horizontalCentered="1"/>
  <pageMargins left="0.751388888888889" right="0.751388888888889" top="1" bottom="1" header="0.511805555555556" footer="0.511805555555556"/>
  <pageSetup paperSize="9" scale="7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J8"/>
  <sheetViews>
    <sheetView showZeros="0" view="pageBreakPreview" zoomScaleNormal="100" zoomScaleSheetLayoutView="100" workbookViewId="0">
      <selection activeCell="A22" sqref="A22"/>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337</v>
      </c>
      <c r="B1" s="30"/>
      <c r="C1" s="30"/>
      <c r="D1" s="30"/>
      <c r="E1" s="30"/>
      <c r="F1" s="30"/>
      <c r="G1" s="30"/>
      <c r="H1" s="30"/>
      <c r="I1" s="30"/>
      <c r="J1" s="49"/>
    </row>
    <row r="2" ht="28.5" customHeight="1" spans="1:10">
      <c r="A2" s="64" t="s">
        <v>338</v>
      </c>
      <c r="B2" s="65"/>
      <c r="C2" s="65"/>
      <c r="D2" s="65"/>
      <c r="E2" s="65"/>
      <c r="F2" s="66"/>
      <c r="G2" s="65"/>
      <c r="H2" s="66"/>
      <c r="I2" s="66"/>
      <c r="J2" s="65"/>
    </row>
    <row r="3" ht="15" customHeight="1" spans="1:1">
      <c r="A3" s="5" t="str">
        <f>"单位名称："&amp;"玉溪市公路工程质量监督站"</f>
        <v>单位名称：玉溪市公路工程质量监督站</v>
      </c>
    </row>
    <row r="4" ht="14.25" customHeight="1" spans="1:10">
      <c r="A4" s="67" t="s">
        <v>222</v>
      </c>
      <c r="B4" s="67" t="s">
        <v>223</v>
      </c>
      <c r="C4" s="67" t="s">
        <v>224</v>
      </c>
      <c r="D4" s="67" t="s">
        <v>225</v>
      </c>
      <c r="E4" s="67" t="s">
        <v>226</v>
      </c>
      <c r="F4" s="54" t="s">
        <v>227</v>
      </c>
      <c r="G4" s="67" t="s">
        <v>228</v>
      </c>
      <c r="H4" s="54" t="s">
        <v>229</v>
      </c>
      <c r="I4" s="54" t="s">
        <v>230</v>
      </c>
      <c r="J4" s="67" t="s">
        <v>231</v>
      </c>
    </row>
    <row r="5" ht="14.25" customHeight="1" spans="1:10">
      <c r="A5" s="67">
        <v>1</v>
      </c>
      <c r="B5" s="67">
        <v>2</v>
      </c>
      <c r="C5" s="67">
        <v>3</v>
      </c>
      <c r="D5" s="67">
        <v>4</v>
      </c>
      <c r="E5" s="67">
        <v>5</v>
      </c>
      <c r="F5" s="54">
        <v>6</v>
      </c>
      <c r="G5" s="67">
        <v>7</v>
      </c>
      <c r="H5" s="54">
        <v>8</v>
      </c>
      <c r="I5" s="54">
        <v>9</v>
      </c>
      <c r="J5" s="67">
        <v>10</v>
      </c>
    </row>
    <row r="6" ht="15" customHeight="1" spans="1:10">
      <c r="A6" s="26"/>
      <c r="B6" s="68"/>
      <c r="C6" s="68"/>
      <c r="D6" s="68"/>
      <c r="E6" s="69"/>
      <c r="F6" s="70"/>
      <c r="G6" s="69"/>
      <c r="H6" s="70"/>
      <c r="I6" s="70"/>
      <c r="J6" s="69"/>
    </row>
    <row r="7" ht="33.75" customHeight="1" spans="1:10">
      <c r="A7" s="26"/>
      <c r="B7" s="26"/>
      <c r="C7" s="26"/>
      <c r="D7" s="26"/>
      <c r="E7" s="26"/>
      <c r="F7" s="26"/>
      <c r="G7" s="43"/>
      <c r="H7" s="26"/>
      <c r="I7" s="26"/>
      <c r="J7" s="26"/>
    </row>
    <row r="8" ht="24" customHeight="1" spans="1:1">
      <c r="A8" t="s">
        <v>336</v>
      </c>
    </row>
  </sheetData>
  <mergeCells count="3">
    <mergeCell ref="A1:J1"/>
    <mergeCell ref="A2:J2"/>
    <mergeCell ref="A3:H3"/>
  </mergeCells>
  <pageMargins left="0.751388888888889" right="0.751388888888889" top="1" bottom="1" header="0.511805555555556" footer="0.511805555555556"/>
  <pageSetup paperSize="9" scale="67"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H9"/>
  <sheetViews>
    <sheetView showZeros="0" view="pageBreakPreview" zoomScaleNormal="100" zoomScaleSheetLayoutView="100" workbookViewId="0">
      <selection activeCell="A10" sqref="A10"/>
    </sheetView>
  </sheetViews>
  <sheetFormatPr defaultColWidth="8.85" defaultRowHeight="15" customHeight="1" outlineLevelCol="7"/>
  <cols>
    <col min="1" max="1" width="36.0333333333333" customWidth="1"/>
    <col min="2" max="2" width="19.7416666666667" customWidth="1"/>
    <col min="3" max="3" width="27.375" customWidth="1"/>
    <col min="4" max="4" width="28.125" customWidth="1"/>
    <col min="5" max="6" width="8.98333333333333" customWidth="1"/>
    <col min="7" max="8" width="15.1333333333333" customWidth="1"/>
  </cols>
  <sheetData>
    <row r="1" ht="18.75" customHeight="1" spans="1:8">
      <c r="A1" s="55" t="s">
        <v>339</v>
      </c>
      <c r="B1" s="55"/>
      <c r="C1" s="55"/>
      <c r="D1" s="55"/>
      <c r="E1" s="55"/>
      <c r="F1" s="55"/>
      <c r="G1" s="55"/>
      <c r="H1" s="55" t="s">
        <v>339</v>
      </c>
    </row>
    <row r="2" ht="28.5" customHeight="1" spans="1:8">
      <c r="A2" s="56" t="s">
        <v>340</v>
      </c>
      <c r="B2" s="56"/>
      <c r="C2" s="56"/>
      <c r="D2" s="56"/>
      <c r="E2" s="56"/>
      <c r="F2" s="56"/>
      <c r="G2" s="56"/>
      <c r="H2" s="56"/>
    </row>
    <row r="3" ht="18.75" customHeight="1" spans="1:8">
      <c r="A3" s="57" t="str">
        <f>"单位名称："&amp;"玉溪市公路工程质量监督站"</f>
        <v>单位名称：玉溪市公路工程质量监督站</v>
      </c>
      <c r="B3" s="57"/>
      <c r="C3" s="57"/>
      <c r="D3" s="57"/>
      <c r="E3" s="57"/>
      <c r="F3" s="57"/>
      <c r="G3" s="57"/>
      <c r="H3" s="57"/>
    </row>
    <row r="4" ht="18.75" customHeight="1" spans="1:8">
      <c r="A4" s="58" t="s">
        <v>121</v>
      </c>
      <c r="B4" s="58" t="s">
        <v>341</v>
      </c>
      <c r="C4" s="58" t="s">
        <v>342</v>
      </c>
      <c r="D4" s="58" t="s">
        <v>343</v>
      </c>
      <c r="E4" s="58" t="s">
        <v>344</v>
      </c>
      <c r="F4" s="58" t="s">
        <v>345</v>
      </c>
      <c r="G4" s="58"/>
      <c r="H4" s="58"/>
    </row>
    <row r="5" ht="18.75" customHeight="1" spans="1:8">
      <c r="A5" s="58"/>
      <c r="B5" s="58"/>
      <c r="C5" s="58"/>
      <c r="D5" s="58"/>
      <c r="E5" s="58"/>
      <c r="F5" s="58" t="s">
        <v>309</v>
      </c>
      <c r="G5" s="58" t="s">
        <v>346</v>
      </c>
      <c r="H5" s="58" t="s">
        <v>347</v>
      </c>
    </row>
    <row r="6" ht="18.75" customHeight="1" spans="1:8">
      <c r="A6" s="59" t="s">
        <v>44</v>
      </c>
      <c r="B6" s="59" t="s">
        <v>45</v>
      </c>
      <c r="C6" s="59" t="s">
        <v>46</v>
      </c>
      <c r="D6" s="59" t="s">
        <v>47</v>
      </c>
      <c r="E6" s="59" t="s">
        <v>48</v>
      </c>
      <c r="F6" s="59" t="s">
        <v>49</v>
      </c>
      <c r="G6" s="59" t="s">
        <v>50</v>
      </c>
      <c r="H6" s="59" t="s">
        <v>51</v>
      </c>
    </row>
    <row r="7" ht="18" customHeight="1" spans="1:8">
      <c r="A7" s="60"/>
      <c r="B7" s="60"/>
      <c r="C7" s="60"/>
      <c r="D7" s="60"/>
      <c r="E7" s="61"/>
      <c r="F7" s="62"/>
      <c r="G7" s="63"/>
      <c r="H7" s="63"/>
    </row>
    <row r="8" ht="18" customHeight="1" spans="1:8">
      <c r="A8" s="61" t="s">
        <v>30</v>
      </c>
      <c r="B8" s="61"/>
      <c r="C8" s="61"/>
      <c r="D8" s="61"/>
      <c r="E8" s="61"/>
      <c r="F8" s="62"/>
      <c r="G8" s="63"/>
      <c r="H8" s="63"/>
    </row>
    <row r="9" customHeight="1" spans="1:1">
      <c r="A9" t="s">
        <v>348</v>
      </c>
    </row>
  </sheetData>
  <mergeCells count="10">
    <mergeCell ref="A1:H1"/>
    <mergeCell ref="A2:H2"/>
    <mergeCell ref="A3:H3"/>
    <mergeCell ref="F4:H4"/>
    <mergeCell ref="A8:E8"/>
    <mergeCell ref="A4:A5"/>
    <mergeCell ref="B4:B5"/>
    <mergeCell ref="C4:C5"/>
    <mergeCell ref="D4:D5"/>
    <mergeCell ref="E4:E5"/>
  </mergeCells>
  <printOptions horizontalCentered="1"/>
  <pageMargins left="0.751388888888889" right="0.751388888888889" top="1" bottom="1" header="0.511805555555556" footer="0.511805555555556"/>
  <pageSetup paperSize="9" scale="82" pageOrder="overThenDown"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K11"/>
  <sheetViews>
    <sheetView showZeros="0" view="pageBreakPreview" zoomScaleNormal="100" zoomScaleSheetLayoutView="100" workbookViewId="0">
      <selection activeCell="A12" sqref="A12"/>
    </sheetView>
  </sheetViews>
  <sheetFormatPr defaultColWidth="9.14166666666667" defaultRowHeight="14.25" customHeight="1"/>
  <cols>
    <col min="1" max="1" width="16.3166666666667" customWidth="1"/>
    <col min="2" max="2" width="14.875" customWidth="1"/>
    <col min="3" max="3" width="17.25" customWidth="1"/>
    <col min="4" max="7" width="19.6" customWidth="1"/>
    <col min="8" max="8" width="15.425" customWidth="1"/>
    <col min="9" max="11" width="19.6" customWidth="1"/>
  </cols>
  <sheetData>
    <row r="1" ht="13.5" customHeight="1" spans="1:11">
      <c r="A1" s="30" t="s">
        <v>349</v>
      </c>
      <c r="B1" s="30"/>
      <c r="C1" s="30"/>
      <c r="D1" s="31"/>
      <c r="E1" s="31"/>
      <c r="F1" s="31"/>
      <c r="G1" s="31"/>
      <c r="H1" s="30"/>
      <c r="I1" s="30"/>
      <c r="J1" s="30"/>
      <c r="K1" s="49"/>
    </row>
    <row r="2" ht="28.5" customHeight="1" spans="1:11">
      <c r="A2" s="32" t="s">
        <v>350</v>
      </c>
      <c r="B2" s="32"/>
      <c r="C2" s="32"/>
      <c r="D2" s="32"/>
      <c r="E2" s="32"/>
      <c r="F2" s="32"/>
      <c r="G2" s="32"/>
      <c r="H2" s="32"/>
      <c r="I2" s="32"/>
      <c r="J2" s="32"/>
      <c r="K2" s="32"/>
    </row>
    <row r="3" ht="13.5" customHeight="1" spans="1:11">
      <c r="A3" s="5" t="str">
        <f>"单位名称："&amp;"玉溪市公路工程质量监督站"</f>
        <v>单位名称：玉溪市公路工程质量监督站</v>
      </c>
      <c r="B3" s="6"/>
      <c r="C3" s="6"/>
      <c r="D3" s="6"/>
      <c r="E3" s="6"/>
      <c r="F3" s="6"/>
      <c r="G3" s="6"/>
      <c r="H3" s="7"/>
      <c r="I3" s="7"/>
      <c r="J3" s="7"/>
      <c r="K3" s="50" t="s">
        <v>2</v>
      </c>
    </row>
    <row r="4" ht="21.75" customHeight="1" spans="1:11">
      <c r="A4" s="33" t="s">
        <v>206</v>
      </c>
      <c r="B4" s="33" t="s">
        <v>123</v>
      </c>
      <c r="C4" s="33" t="s">
        <v>207</v>
      </c>
      <c r="D4" s="34" t="s">
        <v>124</v>
      </c>
      <c r="E4" s="34" t="s">
        <v>125</v>
      </c>
      <c r="F4" s="34" t="s">
        <v>126</v>
      </c>
      <c r="G4" s="34" t="s">
        <v>127</v>
      </c>
      <c r="H4" s="35" t="s">
        <v>30</v>
      </c>
      <c r="I4" s="51" t="s">
        <v>351</v>
      </c>
      <c r="J4" s="52"/>
      <c r="K4" s="53"/>
    </row>
    <row r="5" ht="21.75" customHeight="1" spans="1:11">
      <c r="A5" s="36"/>
      <c r="B5" s="36"/>
      <c r="C5" s="36"/>
      <c r="D5" s="37"/>
      <c r="E5" s="37"/>
      <c r="F5" s="37"/>
      <c r="G5" s="37"/>
      <c r="H5" s="38"/>
      <c r="I5" s="34" t="s">
        <v>33</v>
      </c>
      <c r="J5" s="34" t="s">
        <v>34</v>
      </c>
      <c r="K5" s="34" t="s">
        <v>35</v>
      </c>
    </row>
    <row r="6" ht="40.5" customHeight="1" spans="1:11">
      <c r="A6" s="39"/>
      <c r="B6" s="39"/>
      <c r="C6" s="39"/>
      <c r="D6" s="40"/>
      <c r="E6" s="40"/>
      <c r="F6" s="40"/>
      <c r="G6" s="40"/>
      <c r="H6" s="41"/>
      <c r="I6" s="40" t="s">
        <v>32</v>
      </c>
      <c r="J6" s="40"/>
      <c r="K6" s="40"/>
    </row>
    <row r="7" ht="15" customHeight="1" spans="1:11">
      <c r="A7" s="42">
        <v>1</v>
      </c>
      <c r="B7" s="42">
        <v>2</v>
      </c>
      <c r="C7" s="42">
        <v>3</v>
      </c>
      <c r="D7" s="42">
        <v>4</v>
      </c>
      <c r="E7" s="42">
        <v>5</v>
      </c>
      <c r="F7" s="42">
        <v>6</v>
      </c>
      <c r="G7" s="42">
        <v>7</v>
      </c>
      <c r="H7" s="42">
        <v>8</v>
      </c>
      <c r="I7" s="42">
        <v>9</v>
      </c>
      <c r="J7" s="54">
        <v>10</v>
      </c>
      <c r="K7" s="54">
        <v>11</v>
      </c>
    </row>
    <row r="8" ht="30.65" customHeight="1" spans="1:11">
      <c r="A8" s="43"/>
      <c r="B8" s="44"/>
      <c r="C8" s="43"/>
      <c r="D8" s="43"/>
      <c r="E8" s="43"/>
      <c r="F8" s="43"/>
      <c r="G8" s="43"/>
      <c r="H8" s="45"/>
      <c r="I8" s="45"/>
      <c r="J8" s="45"/>
      <c r="K8" s="45"/>
    </row>
    <row r="9" ht="30.65" customHeight="1" spans="1:11">
      <c r="A9" s="44"/>
      <c r="B9" s="44"/>
      <c r="C9" s="44"/>
      <c r="D9" s="44"/>
      <c r="E9" s="44"/>
      <c r="F9" s="44"/>
      <c r="G9" s="44"/>
      <c r="H9" s="45"/>
      <c r="I9" s="45"/>
      <c r="J9" s="45"/>
      <c r="K9" s="45"/>
    </row>
    <row r="10" ht="18.75" customHeight="1" spans="1:11">
      <c r="A10" s="46" t="s">
        <v>219</v>
      </c>
      <c r="B10" s="47"/>
      <c r="C10" s="47"/>
      <c r="D10" s="47"/>
      <c r="E10" s="47"/>
      <c r="F10" s="47"/>
      <c r="G10" s="48"/>
      <c r="H10" s="45"/>
      <c r="I10" s="45"/>
      <c r="J10" s="45"/>
      <c r="K10" s="45"/>
    </row>
    <row r="11" customHeight="1" spans="1:1">
      <c r="A11" t="s">
        <v>352</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751388888888889" right="0.751388888888889" top="1" bottom="1" header="0.511805555555556" footer="0.511805555555556"/>
  <pageSetup paperSize="9" scale="65"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Right="0"/>
  </sheetPr>
  <dimension ref="A1:G11"/>
  <sheetViews>
    <sheetView showZeros="0" tabSelected="1" view="pageBreakPreview" zoomScaleNormal="100" zoomScaleSheetLayoutView="100" workbookViewId="0">
      <selection activeCell="E25" sqref="E25"/>
    </sheetView>
  </sheetViews>
  <sheetFormatPr defaultColWidth="9.14166666666667" defaultRowHeight="14.25" customHeight="1" outlineLevelCol="6"/>
  <cols>
    <col min="1" max="1" width="26.625" customWidth="1"/>
    <col min="2" max="2" width="15.5666666666667" customWidth="1"/>
    <col min="3" max="3" width="57.4166666666667" customWidth="1"/>
    <col min="4" max="4" width="9.7" customWidth="1"/>
    <col min="5" max="7" width="19.8416666666667" customWidth="1"/>
  </cols>
  <sheetData>
    <row r="1" ht="13.5" customHeight="1" spans="1:7">
      <c r="A1" s="1" t="s">
        <v>353</v>
      </c>
      <c r="B1" s="1"/>
      <c r="C1" s="1"/>
      <c r="D1" s="2"/>
      <c r="E1" s="1"/>
      <c r="F1" s="1"/>
      <c r="G1" s="3"/>
    </row>
    <row r="2" ht="27.75" customHeight="1" spans="1:7">
      <c r="A2" s="4" t="s">
        <v>354</v>
      </c>
      <c r="B2" s="4"/>
      <c r="C2" s="4"/>
      <c r="D2" s="4"/>
      <c r="E2" s="4"/>
      <c r="F2" s="4"/>
      <c r="G2" s="4"/>
    </row>
    <row r="3" ht="13.5" customHeight="1" spans="1:7">
      <c r="A3" s="5" t="str">
        <f>"单位名称："&amp;"玉溪市公路工程质量监督站"</f>
        <v>单位名称：玉溪市公路工程质量监督站</v>
      </c>
      <c r="B3" s="6"/>
      <c r="C3" s="6"/>
      <c r="D3" s="6"/>
      <c r="E3" s="7"/>
      <c r="F3" s="7"/>
      <c r="G3" s="8" t="s">
        <v>2</v>
      </c>
    </row>
    <row r="4" ht="21.75" customHeight="1" spans="1:7">
      <c r="A4" s="9" t="s">
        <v>207</v>
      </c>
      <c r="B4" s="9" t="s">
        <v>206</v>
      </c>
      <c r="C4" s="9" t="s">
        <v>123</v>
      </c>
      <c r="D4" s="10" t="s">
        <v>355</v>
      </c>
      <c r="E4" s="11" t="s">
        <v>33</v>
      </c>
      <c r="F4" s="12"/>
      <c r="G4" s="13"/>
    </row>
    <row r="5" ht="21.75" customHeight="1" spans="1:7">
      <c r="A5" s="14"/>
      <c r="B5" s="14"/>
      <c r="C5" s="14"/>
      <c r="D5" s="15"/>
      <c r="E5" s="16" t="s">
        <v>356</v>
      </c>
      <c r="F5" s="10" t="s">
        <v>357</v>
      </c>
      <c r="G5" s="10" t="s">
        <v>358</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450000.12</v>
      </c>
      <c r="F8" s="24"/>
      <c r="G8" s="24"/>
    </row>
    <row r="9" ht="21" customHeight="1" spans="1:7">
      <c r="A9" s="21"/>
      <c r="B9" s="21" t="s">
        <v>359</v>
      </c>
      <c r="C9" s="21" t="s">
        <v>216</v>
      </c>
      <c r="D9" s="25" t="s">
        <v>360</v>
      </c>
      <c r="E9" s="24">
        <v>300000.12</v>
      </c>
      <c r="F9" s="24"/>
      <c r="G9" s="24"/>
    </row>
    <row r="10" ht="21" customHeight="1" spans="1:7">
      <c r="A10" s="26"/>
      <c r="B10" s="21" t="s">
        <v>361</v>
      </c>
      <c r="C10" s="21" t="s">
        <v>211</v>
      </c>
      <c r="D10" s="25" t="s">
        <v>360</v>
      </c>
      <c r="E10" s="24">
        <v>150000</v>
      </c>
      <c r="F10" s="24"/>
      <c r="G10" s="24"/>
    </row>
    <row r="11" ht="21" customHeight="1" spans="1:7">
      <c r="A11" s="27" t="s">
        <v>30</v>
      </c>
      <c r="B11" s="28" t="s">
        <v>362</v>
      </c>
      <c r="C11" s="28"/>
      <c r="D11" s="29"/>
      <c r="E11" s="24">
        <v>450000.12</v>
      </c>
      <c r="F11" s="24"/>
      <c r="G11" s="24"/>
    </row>
  </sheetData>
  <mergeCells count="12">
    <mergeCell ref="A1:G1"/>
    <mergeCell ref="A2:G2"/>
    <mergeCell ref="A3:D3"/>
    <mergeCell ref="E4:G4"/>
    <mergeCell ref="A11:D11"/>
    <mergeCell ref="A4:A6"/>
    <mergeCell ref="B4:B6"/>
    <mergeCell ref="C4:C6"/>
    <mergeCell ref="D4:D6"/>
    <mergeCell ref="E5:E6"/>
    <mergeCell ref="F5:F6"/>
    <mergeCell ref="G5:G6"/>
  </mergeCells>
  <printOptions horizontalCentered="1"/>
  <pageMargins left="0" right="0" top="1" bottom="1" header="0.511805555555556" footer="0.511805555555556"/>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2026-02-02T07:08:00Z</dcterms:created>
  <dcterms:modified xsi:type="dcterms:W3CDTF">2026-02-02T08:35:33Z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