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<sst xmlns="http://schemas.openxmlformats.org/spreadsheetml/2006/main" count="759" uniqueCount="332">
  <si>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</si>
  <si>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</si>
  <si>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</si>
  <si>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</si>
  <si>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</si>
  <si>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</si>
  <si>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</si>
  <si>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</si>
  <si>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</si>
  <si>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</si>
  <si>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</si>
  <si>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</si>
  <si>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</si>
  <si>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</si>
  <si>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</si>
  <si>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</si>
  <si>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</si>
  <si>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</si>
  <si>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</si>
  <si>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</si>
  <si>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</si>
  <si>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</si>
  <si>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</si>
  <si>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</si>
  <si>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</si>
  <si>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</si>
  <si>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</si>
  <si>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</si>
  <si>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</si>
  <si>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</si>
  <si>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</si>
  <si>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</si>
  <si>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</si>
  <si>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</si>
  <si>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</si>
  <si>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</si>
  <si>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</si>
  <si>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</si>
  <si>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</si>
  <si>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</si>
  <si>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</si>
  <si>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</si>
  <si>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</si>
  <si>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</si>
  <si>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</si>
  <si>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</si>
  <si>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</si>
  <si>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</si>
  <si>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</si>
  <si>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</si>
  <si>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</si>
  <si>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</si>
  <si>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</si>
  <si>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</si>
  <si>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</si>
  <si>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</si>
  <si>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</si>
  <si>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</si>
  <si>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</si>
  <si>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</si>
  <si>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</si>
  <si>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</si>
  <si>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</si>
  <si>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102007</t>
  </si>
  <si>
    <t>玉溪市数字玉溪建设服务中心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</si>
  <si>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</si>
  <si>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</si>
  <si>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</si>
  <si>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</si>
  <si>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</si>
  <si>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</si>
  <si>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</si>
  <si>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</si>
  <si>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</si>
  <si>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</si>
  <si>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</si>
  <si>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</si>
  <si>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</si>
  <si>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</si>
  <si>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20104</t>
  </si>
  <si>
    <t>2010450</t>
  </si>
  <si>
    <t>2010499</t>
  </si>
  <si>
    <t>208</t>
  </si>
  <si>
    <t>20805</t>
  </si>
  <si>
    <t>2080502</t>
  </si>
  <si>
    <t>2080505</t>
  </si>
  <si>
    <t>210</t>
  </si>
  <si>
    <t>21011</t>
  </si>
  <si>
    <t>2101101</t>
  </si>
  <si>
    <t>2101102</t>
  </si>
  <si>
    <t>2101103</t>
  </si>
  <si>
    <t>2101199</t>
  </si>
  <si>
    <t>212</t>
  </si>
  <si>
    <t>21208</t>
  </si>
  <si>
    <t>2120899</t>
  </si>
  <si>
    <t>221</t>
  </si>
  <si>
    <t>22102</t>
  </si>
  <si>
    <t>2210201</t>
  </si>
  <si>
    <t>2210203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</si>
  <si>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</si>
  <si>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</si>
  <si>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</si>
  <si>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</si>
  <si>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</si>
  <si>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</si>
  <si>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</si>
  <si>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</si>
  <si>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</si>
  <si>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</si>
  <si>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</si>
  <si>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</si>
  <si>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</si>
  <si>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</si>
  <si>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</si>
  <si>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</si>
  <si>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</si>
  <si>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</si>
  <si>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</si>
  <si>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</si>
  <si>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</si>
  <si>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</si>
  <si>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</si>
  <si>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</si>
  <si>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</si>
  <si>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</si>
  <si>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</si>
  <si>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</si>
  <si>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</si>
  <si>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</si>
  <si>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</si>
  <si>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</si>
  <si>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</si>
  <si>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</si>
  <si>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</si>
  <si>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</si>
  <si>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</si>
  <si>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</si>
  <si>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</si>
  <si>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</si>
  <si>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</si>
  <si>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</si>
  <si>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</si>
  <si>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</si>
  <si>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</si>
  <si>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530400251100003588584</t>
  </si>
  <si>
    <t>住房公积金</t>
  </si>
  <si>
    <t>30113</t>
  </si>
  <si>
    <t>530400251100003588586</t>
  </si>
  <si>
    <t>社会保障缴费</t>
  </si>
  <si>
    <t>事业运行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</si>
  <si>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</si>
  <si>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</si>
  <si>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</si>
  <si>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</si>
  <si>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</si>
  <si>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</si>
  <si>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</si>
  <si>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</si>
  <si>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</si>
  <si>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</si>
  <si>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</si>
  <si>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</si>
  <si>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530400251100003588620</t>
  </si>
  <si>
    <t>事业人员工资支出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</si>
  <si>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</si>
  <si>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</si>
  <si>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</si>
  <si>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</si>
  <si>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</si>
  <si>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</si>
  <si>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</si>
  <si>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530400251100003588621</t>
  </si>
  <si>
    <t>对个人和家庭的补助</t>
  </si>
  <si>
    <t>事业单位离退休</t>
  </si>
  <si>
    <t>30305</t>
  </si>
  <si>
    <t>生活补助</t>
  </si>
  <si>
    <t>530400251100003588622</t>
  </si>
  <si>
    <t>30217</t>
  </si>
  <si>
    <t>530400251100003588623</t>
  </si>
  <si>
    <t>工会经费</t>
  </si>
  <si>
    <t>30228</t>
  </si>
  <si>
    <t>530400251100003588624</t>
  </si>
  <si>
    <t>一般公用经费</t>
  </si>
  <si>
    <t>30201</t>
  </si>
  <si>
    <t>办公费</t>
  </si>
  <si>
    <t>30211</t>
  </si>
  <si>
    <t>差旅费</t>
  </si>
  <si>
    <t>30215</t>
  </si>
  <si>
    <t>会议费</t>
  </si>
  <si>
    <t>30216</t>
  </si>
  <si>
    <t>培训费</t>
  </si>
  <si>
    <t>30239</t>
  </si>
  <si>
    <t>其他交通费用</t>
  </si>
  <si>
    <t>30299</t>
  </si>
  <si>
    <t>其他商品和服务支出</t>
  </si>
  <si>
    <t>530400261100004923289</t>
  </si>
  <si>
    <t>退休医疗照顾人员门诊医疗保障经费</t>
  </si>
  <si>
    <t>30307</t>
  </si>
  <si>
    <t>医疗费补助</t>
  </si>
  <si>
    <t>530400261100004924004</t>
  </si>
  <si>
    <t>奖励性绩效工资（工资部分）经费</t>
  </si>
  <si>
    <t>530400261100004924546</t>
  </si>
  <si>
    <t>奖励性绩效工资（高于部分）经费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</si>
  <si>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</si>
  <si>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</si>
  <si>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</si>
  <si>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</si>
  <si>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</si>
  <si>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</si>
  <si>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</si>
  <si>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玉溪市数字玉溪建设服务中心云服务租用采购项目经费</t>
  </si>
  <si>
    <t>事业发展类</t>
  </si>
  <si>
    <t>530400251100004478707</t>
  </si>
  <si>
    <t>其他发展与改革事务支出</t>
  </si>
  <si>
    <t>“数字玉溪”重点项目运维保障资金经费</t>
  </si>
  <si>
    <t>530400261100004870370</t>
  </si>
  <si>
    <t>30227</t>
  </si>
  <si>
    <t>委托业务费</t>
  </si>
  <si>
    <t>“数字玉溪”重点项目运维保障资金</t>
  </si>
  <si>
    <t>530400261100005150067</t>
  </si>
  <si>
    <t>其他国有土地使用权出让收入安排的支出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</si>
  <si>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</si>
  <si>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</si>
  <si>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</si>
  <si>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</si>
  <si>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</si>
  <si>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</si>
  <si>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</si>
  <si>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</si>
  <si>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</si>
  <si>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</si>
  <si>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</si>
  <si>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</si>
  <si>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</si>
  <si>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由市数字玉溪建设服务中心统筹政务关键信息化项目建设，本项目预算资金980万元，其中一般公共预算480万元，政府性基金500万元，包括政务云购买服务、电子政务外网运维、智慧政务OA等系统运维，通过实施本项目，强化数字化系统集约建设，提高财政资金使用绩效，促进数字化项目规范、有序建设和健康发展。</t>
  </si>
  <si>
    <t>产出指标</t>
  </si>
  <si>
    <t>数量指标</t>
  </si>
  <si>
    <t>电子政务外网市-县带宽</t>
  </si>
  <si>
    <t>&gt;=</t>
  </si>
  <si>
    <t>G</t>
  </si>
  <si>
    <t>定量指标</t>
  </si>
  <si>
    <t>玉溪市及九个县（市、区）</t>
  </si>
  <si>
    <t>政务外网专线覆盖率</t>
  </si>
  <si>
    <t>98</t>
  </si>
  <si>
    <t>%</t>
  </si>
  <si>
    <t>全市所有党政机关主要办公场所专线覆盖情况</t>
  </si>
  <si>
    <t>质量指标</t>
  </si>
  <si>
    <t>电子政务外网行政村覆盖率</t>
  </si>
  <si>
    <t>80</t>
  </si>
  <si>
    <t>全市所有行政村</t>
  </si>
  <si>
    <t>数据中心正常运行率</t>
  </si>
  <si>
    <t>99</t>
  </si>
  <si>
    <t>数据中心正常运行率=（数据中心正常运行时间/365*24）*100%</t>
  </si>
  <si>
    <t>效益指标</t>
  </si>
  <si>
    <t>社会效益</t>
  </si>
  <si>
    <t>玉溪市OA使用覆盖率</t>
  </si>
  <si>
    <t>=</t>
  </si>
  <si>
    <t>100</t>
  </si>
  <si>
    <t>玉溪市智慧政务协同工作平台（OA）100%覆盖玉溪市级及9县（市、区）</t>
  </si>
  <si>
    <t>向公众提供服务的系统访问量</t>
  </si>
  <si>
    <t>120</t>
  </si>
  <si>
    <t>万次</t>
  </si>
  <si>
    <t>为面向社会公众提供公共服务的系统访问量。</t>
  </si>
  <si>
    <t>满意度指标</t>
  </si>
  <si>
    <t>服务对象满意度</t>
  </si>
  <si>
    <t>用户及群众满意度</t>
  </si>
  <si>
    <t>95</t>
  </si>
  <si>
    <t>确保服务用户及群众的满意率达95%以上</t>
  </si>
  <si>
    <t>电子政务外网市-县（市、区）带宽</t>
  </si>
  <si>
    <t xml:space="preserve">玉溪市及九个县（市、区）
</t>
  </si>
  <si>
    <t>玉溪市智慧政务协同工作平台（OA）使用覆盖率</t>
  </si>
  <si>
    <t>面向社会公众提供公共服务的系统访问量</t>
  </si>
  <si>
    <t>预算06表</t>
  </si>
  <si>
    <t>2026年部门政府性基金预算支出预算表</t>
  </si>
  <si>
    <t>单位:元</t>
  </si>
  <si>
    <t>政府性基金预算支出</t>
  </si>
  <si>
    <t>城乡社区支出</t>
  </si>
  <si>
    <t>国有土地使用权出让收入安排的支出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</si>
  <si>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</si>
  <si>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</si>
  <si>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</si>
  <si>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</si>
  <si>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</si>
  <si>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</si>
  <si>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</si>
  <si>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</si>
  <si>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</si>
  <si>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</si>
  <si>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</si>
  <si>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</si>
  <si>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预算08表</t>
  </si>
  <si>
    <t>2026年部门政府购买服务预算表</t>
  </si>
  <si>
    <t>政府购买服务项目</t>
  </si>
  <si>
    <t>政府购买服务目录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</si>
  <si>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</si>
  <si>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</si>
  <si>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</si>
  <si>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</si>
  <si>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</si>
  <si>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</si>
  <si>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</si>
  <si>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</si>
  <si>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</si>
  <si>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</si>
  <si>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</si>
  <si>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</si>
  <si>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</si>
  <si>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</si>
  <si>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</si>
  <si>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</si>
  <si>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</si>
  <si>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</si>
  <si>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</si>
  <si>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</si>
  <si>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</si>
  <si>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</si>
  <si>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</si>
  <si>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</si>
  <si>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</si>
  <si>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</si>
  <si>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</si>
  <si>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2026年上级补助项目支出预算表</t>
  </si>
  <si>
    <t>上级补助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</si>
  <si>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</si>
  <si>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</si>
  <si>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</si>
  <si>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</si>
  <si>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</si>
  <si>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</si>
  <si>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313 事业发展类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</si>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</sst>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10"/>
      <color rgb="FF000000"/>
      <name val="宋体"/>
      <charset val="134"/>
    </font>
    <font>
      <sz val="9.75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7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0" fontId="11" fillId="0" borderId="7">
      <alignment horizontal="right" vertical="center"/>
    </xf>
    <xf numFmtId="180" fontId="11" fillId="0" borderId="7">
      <alignment horizontal="right" vertical="center"/>
    </xf>
  </cellStyleXfs>
  <cellXfs count="167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11" fillId="0" borderId="0" xfId="50" applyNumberFormat="1" applyFont="1" applyBorder="1" applyAlignment="1">
      <alignment horizontal="right" vertical="center" wrapText="1"/>
    </xf>
    <xf numFmtId="49" fontId="12" fillId="0" borderId="0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Border="1" applyAlignment="1" applyProtection="1">
      <alignment horizontal="right"/>
      <protection locked="0"/>
    </xf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19" fillId="0" borderId="0" xfId="0" applyFont="1" applyBorder="1" applyAlignment="1"/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3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 indent="4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right" vertical="center"/>
      <protection locked="0"/>
    </xf>
    <xf numFmtId="0" fontId="17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/>
    <xf numFmtId="0" fontId="9" fillId="0" borderId="0" xfId="0" applyFont="1" applyBorder="1">
      <alignment vertical="top"/>
    </xf>
    <xf numFmtId="0" fontId="7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11" fillId="0" borderId="7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>
      <alignment horizontal="lef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 applyAlignment="1">
      <alignment horizontal="center" vertical="center" wrapText="1"/>
    </xf>
    <xf numFmtId="176" fontId="11" fillId="0" borderId="7" xfId="50" applyNumberFormat="1" applyFont="1" applyBorder="1" applyAlignment="1">
      <alignment horizontal="right" vertical="center" wrapText="1"/>
    </xf>
    <xf numFmtId="180" fontId="11" fillId="0" borderId="7" xfId="56" applyNumberFormat="1" applyFont="1" applyBorder="1" applyAlignment="1">
      <alignment horizontal="center" vertical="center" wrapText="1"/>
    </xf>
    <xf numFmtId="49" fontId="20" fillId="0" borderId="7" xfId="50" applyNumberFormat="1" applyFont="1" applyBorder="1" applyAlignment="1">
      <alignment horizontal="right" vertical="center" wrapText="1"/>
    </xf>
    <xf numFmtId="49" fontId="11" fillId="0" borderId="10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2"/>
    </xf>
    <xf numFmtId="49" fontId="11" fillId="0" borderId="7" xfId="50" applyNumberFormat="1" applyFont="1" applyBorder="1" applyAlignment="1">
      <alignment horizontal="left" vertical="center" wrapText="1" indent="4"/>
    </xf>
    <xf numFmtId="49" fontId="21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1" fillId="0" borderId="7" xfId="50" applyNumberFormat="1" applyFont="1" applyBorder="1">
      <alignment horizontal="left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21" fillId="0" borderId="7" xfId="0" applyNumberFormat="1" applyFont="1" applyBorder="1" applyAlignment="1">
      <alignment horizontal="left" vertical="center"/>
    </xf>
    <xf numFmtId="176" fontId="11" fillId="0" borderId="7" xfId="51" applyNumberFormat="1" applyFont="1" applyBorder="1">
      <alignment horizontal="right" vertical="center"/>
    </xf>
    <xf numFmtId="176" fontId="11" fillId="0" borderId="7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tabSelected="1" workbookViewId="0">
      <selection activeCell="A1" sqref="A1:D20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0</v>
      </c>
      <c r="B1" s="159"/>
      <c r="C1" s="159"/>
      <c r="D1" s="159"/>
    </row>
    <row r="2" ht="28.5" customHeight="1" spans="1:4">
      <c r="A2" s="160" t="s">
        <v>1</v>
      </c>
      <c r="B2" s="160"/>
      <c r="C2" s="160"/>
      <c r="D2" s="160"/>
    </row>
    <row r="3" ht="18.75" customHeight="1" spans="1:4">
      <c r="A3" s="150" t="str">
        <f>"单位名称："&amp;"玉溪市数字玉溪建设服务中心"</f>
        <v>单位名称：玉溪市数字玉溪建设服务中心</v>
      </c>
      <c r="B3" s="150"/>
      <c r="C3" s="150"/>
      <c r="D3" s="148" t="s">
        <v>2</v>
      </c>
    </row>
    <row r="4" ht="18.75" customHeight="1" spans="1:4">
      <c r="A4" s="151" t="s">
        <v>3</v>
      </c>
      <c r="B4" s="151"/>
      <c r="C4" s="151" t="s">
        <v>4</v>
      </c>
      <c r="D4" s="151"/>
    </row>
    <row r="5" ht="18.75" customHeight="1" spans="1:4">
      <c r="A5" s="151" t="s">
        <v>5</v>
      </c>
      <c r="B5" s="151" t="s">
        <v>6</v>
      </c>
      <c r="C5" s="151" t="s">
        <v>7</v>
      </c>
      <c r="D5" s="151" t="s">
        <v>6</v>
      </c>
    </row>
    <row r="6" ht="18.75" customHeight="1" spans="1:4">
      <c r="A6" s="150" t="s">
        <v>8</v>
      </c>
      <c r="B6" s="164">
        <v>8180409.18</v>
      </c>
      <c r="C6" s="165" t="str">
        <f>"一"&amp;"、"&amp;"一般公共服务支出"</f>
        <v>一、一般公共服务支出</v>
      </c>
      <c r="D6" s="164">
        <v>12373628.95</v>
      </c>
    </row>
    <row r="7" ht="18.75" customHeight="1" spans="1:4">
      <c r="A7" s="150" t="s">
        <v>9</v>
      </c>
      <c r="B7" s="164">
        <v>5000000</v>
      </c>
      <c r="C7" s="165" t="str">
        <f>"二"&amp;"、"&amp;"社会保障和就业支出"</f>
        <v>二、社会保障和就业支出</v>
      </c>
      <c r="D7" s="164">
        <v>299208</v>
      </c>
    </row>
    <row r="8" ht="18.75" customHeight="1" spans="1:4">
      <c r="A8" s="150" t="s">
        <v>10</v>
      </c>
      <c r="B8" s="164"/>
      <c r="C8" s="165" t="str">
        <f>"三"&amp;"、"&amp;"卫生健康支出"</f>
        <v>三、卫生健康支出</v>
      </c>
      <c r="D8" s="164">
        <v>250496.23</v>
      </c>
    </row>
    <row r="9" ht="18.75" customHeight="1" spans="1:4">
      <c r="A9" s="150" t="s">
        <v>11</v>
      </c>
      <c r="B9" s="164"/>
      <c r="C9" s="165" t="str">
        <f>"四"&amp;"、"&amp;"城乡社区支出"</f>
        <v>四、城乡社区支出</v>
      </c>
      <c r="D9" s="164">
        <v>5000000</v>
      </c>
    </row>
    <row r="10" ht="18.75" customHeight="1" spans="1:4">
      <c r="A10" s="150" t="s">
        <v>12</v>
      </c>
      <c r="B10" s="164"/>
      <c r="C10" s="165" t="str">
        <f>"五"&amp;"、"&amp;"住房保障支出"</f>
        <v>五、住房保障支出</v>
      </c>
      <c r="D10" s="164">
        <v>257076</v>
      </c>
    </row>
    <row r="11" ht="18.75" customHeight="1" spans="1:4">
      <c r="A11" s="150" t="s">
        <v>13</v>
      </c>
      <c r="B11" s="164"/>
      <c r="C11" s="150"/>
      <c r="D11" s="150"/>
    </row>
    <row r="12" ht="18.75" customHeight="1" spans="1:4">
      <c r="A12" s="150" t="s">
        <v>14</v>
      </c>
      <c r="B12" s="164"/>
      <c r="C12" s="150"/>
      <c r="D12" s="150"/>
    </row>
    <row r="13" ht="18.75" customHeight="1" spans="1:4">
      <c r="A13" s="150" t="s">
        <v>15</v>
      </c>
      <c r="B13" s="164"/>
      <c r="C13" s="150"/>
      <c r="D13" s="150"/>
    </row>
    <row r="14" ht="18.75" customHeight="1" spans="1:4">
      <c r="A14" s="150" t="s">
        <v>16</v>
      </c>
      <c r="B14" s="164"/>
      <c r="C14" s="150"/>
      <c r="D14" s="150"/>
    </row>
    <row r="15" ht="18.75" customHeight="1" spans="1:4">
      <c r="A15" s="150" t="s">
        <v>17</v>
      </c>
      <c r="B15" s="164"/>
      <c r="C15" s="150"/>
      <c r="D15" s="150"/>
    </row>
    <row r="16" ht="18.75" customHeight="1" spans="1:4">
      <c r="A16" s="166" t="s">
        <v>18</v>
      </c>
      <c r="B16" s="164">
        <v>13180409.18</v>
      </c>
      <c r="C16" s="166" t="s">
        <v>19</v>
      </c>
      <c r="D16" s="164">
        <v>18180409.18</v>
      </c>
    </row>
    <row r="17" ht="18.75" customHeight="1" spans="1:4">
      <c r="A17" s="161" t="s">
        <v>20</v>
      </c>
      <c r="B17" s="150"/>
      <c r="C17" s="161" t="s">
        <v>21</v>
      </c>
      <c r="D17" s="150"/>
    </row>
    <row r="18" ht="18.75" customHeight="1" spans="1:4">
      <c r="A18" s="59" t="s">
        <v>22</v>
      </c>
      <c r="B18" s="164">
        <v>5000000</v>
      </c>
      <c r="C18" s="59" t="s">
        <v>22</v>
      </c>
      <c r="D18" s="164"/>
    </row>
    <row r="19" ht="18.75" customHeight="1" spans="1:4">
      <c r="A19" s="59" t="s">
        <v>23</v>
      </c>
      <c r="B19" s="164"/>
      <c r="C19" s="59" t="s">
        <v>23</v>
      </c>
      <c r="D19" s="164"/>
    </row>
    <row r="20" ht="18.75" customHeight="1" spans="1:4">
      <c r="A20" s="166" t="s">
        <v>24</v>
      </c>
      <c r="B20" s="164">
        <v>18180409.18</v>
      </c>
      <c r="C20" s="166" t="s">
        <v>25</v>
      </c>
      <c r="D20" s="164">
        <v>18180409.18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zoomScale="61" zoomScaleNormal="61" workbookViewId="0">
      <selection activeCell="A1" sqref="A1:S9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ht="28.5" customHeight="1" spans="1:19">
      <c r="A2" s="149" t="s">
        <v>27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</row>
    <row r="3" ht="20.25" customHeight="1" spans="1:19">
      <c r="A3" s="150" t="str">
        <f>"单位名称："&amp;"玉溪市数字玉溪建设服务中心"</f>
        <v>单位名称：玉溪市数字玉溪建设服务中心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6"/>
      <c r="M3" s="156"/>
      <c r="N3" s="156"/>
      <c r="O3" s="156"/>
      <c r="P3" s="156"/>
      <c r="Q3" s="156"/>
      <c r="R3" s="156"/>
      <c r="S3" s="156" t="s">
        <v>2</v>
      </c>
    </row>
    <row r="4" ht="27" customHeight="1" spans="1:19">
      <c r="A4" s="151" t="s">
        <v>28</v>
      </c>
      <c r="B4" s="151" t="s">
        <v>29</v>
      </c>
      <c r="C4" s="151" t="s">
        <v>30</v>
      </c>
      <c r="D4" s="151" t="s">
        <v>31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 t="s">
        <v>20</v>
      </c>
      <c r="P4" s="151"/>
      <c r="Q4" s="151"/>
      <c r="R4" s="151"/>
      <c r="S4" s="151"/>
    </row>
    <row r="5" ht="27" customHeight="1" spans="1:19">
      <c r="A5" s="151"/>
      <c r="B5" s="151"/>
      <c r="C5" s="151"/>
      <c r="D5" s="151" t="s">
        <v>32</v>
      </c>
      <c r="E5" s="151" t="s">
        <v>33</v>
      </c>
      <c r="F5" s="151" t="s">
        <v>34</v>
      </c>
      <c r="G5" s="151" t="s">
        <v>35</v>
      </c>
      <c r="H5" s="151" t="s">
        <v>36</v>
      </c>
      <c r="I5" s="151" t="s">
        <v>37</v>
      </c>
      <c r="J5" s="151"/>
      <c r="K5" s="151"/>
      <c r="L5" s="151"/>
      <c r="M5" s="151"/>
      <c r="N5" s="151"/>
      <c r="O5" s="151" t="s">
        <v>32</v>
      </c>
      <c r="P5" s="151" t="s">
        <v>33</v>
      </c>
      <c r="Q5" s="151" t="s">
        <v>34</v>
      </c>
      <c r="R5" s="151" t="s">
        <v>35</v>
      </c>
      <c r="S5" s="151" t="s">
        <v>38</v>
      </c>
    </row>
    <row r="6" ht="27" customHeight="1" spans="1:19">
      <c r="A6" s="151"/>
      <c r="B6" s="151"/>
      <c r="C6" s="151"/>
      <c r="D6" s="151"/>
      <c r="E6" s="151"/>
      <c r="F6" s="151"/>
      <c r="G6" s="151"/>
      <c r="H6" s="151"/>
      <c r="I6" s="151" t="s">
        <v>32</v>
      </c>
      <c r="J6" s="151" t="s">
        <v>39</v>
      </c>
      <c r="K6" s="151" t="s">
        <v>40</v>
      </c>
      <c r="L6" s="151" t="s">
        <v>41</v>
      </c>
      <c r="M6" s="151" t="s">
        <v>42</v>
      </c>
      <c r="N6" s="151" t="s">
        <v>43</v>
      </c>
      <c r="O6" s="151"/>
      <c r="P6" s="151"/>
      <c r="Q6" s="151"/>
      <c r="R6" s="151"/>
      <c r="S6" s="151"/>
    </row>
    <row r="7" ht="20.25" customHeight="1" spans="1:19">
      <c r="A7" s="154" t="s">
        <v>44</v>
      </c>
      <c r="B7" s="154" t="s">
        <v>45</v>
      </c>
      <c r="C7" s="154" t="s">
        <v>46</v>
      </c>
      <c r="D7" s="154" t="s">
        <v>47</v>
      </c>
      <c r="E7" s="154" t="s">
        <v>48</v>
      </c>
      <c r="F7" s="154" t="s">
        <v>49</v>
      </c>
      <c r="G7" s="154" t="s">
        <v>50</v>
      </c>
      <c r="H7" s="154" t="s">
        <v>51</v>
      </c>
      <c r="I7" s="154" t="s">
        <v>52</v>
      </c>
      <c r="J7" s="154" t="s">
        <v>53</v>
      </c>
      <c r="K7" s="154" t="s">
        <v>54</v>
      </c>
      <c r="L7" s="154" t="s">
        <v>55</v>
      </c>
      <c r="M7" s="154" t="s">
        <v>56</v>
      </c>
      <c r="N7" s="154" t="s">
        <v>57</v>
      </c>
      <c r="O7" s="154" t="s">
        <v>58</v>
      </c>
      <c r="P7" s="154" t="s">
        <v>59</v>
      </c>
      <c r="Q7" s="154" t="s">
        <v>60</v>
      </c>
      <c r="R7" s="154" t="s">
        <v>61</v>
      </c>
      <c r="S7" s="154" t="s">
        <v>62</v>
      </c>
    </row>
    <row r="8" ht="20.25" customHeight="1" spans="1:19">
      <c r="A8" s="150" t="s">
        <v>63</v>
      </c>
      <c r="B8" s="150" t="s">
        <v>64</v>
      </c>
      <c r="C8" s="153">
        <v>18180409.18</v>
      </c>
      <c r="D8" s="153">
        <v>13180409.18</v>
      </c>
      <c r="E8" s="62">
        <v>8180409.18</v>
      </c>
      <c r="F8" s="62">
        <v>5000000</v>
      </c>
      <c r="G8" s="62"/>
      <c r="H8" s="62"/>
      <c r="I8" s="62"/>
      <c r="J8" s="62"/>
      <c r="K8" s="62"/>
      <c r="L8" s="62"/>
      <c r="M8" s="62"/>
      <c r="N8" s="62"/>
      <c r="O8" s="153">
        <v>5000000</v>
      </c>
      <c r="P8" s="153">
        <v>5000000</v>
      </c>
      <c r="Q8" s="153"/>
      <c r="R8" s="153"/>
      <c r="S8" s="153"/>
    </row>
    <row r="9" ht="20.25" customHeight="1" spans="1:19">
      <c r="A9" s="152" t="s">
        <v>30</v>
      </c>
      <c r="B9" s="150"/>
      <c r="C9" s="153">
        <v>18180409.18</v>
      </c>
      <c r="D9" s="153">
        <v>13180409.18</v>
      </c>
      <c r="E9" s="153">
        <v>8180409.18</v>
      </c>
      <c r="F9" s="153">
        <v>5000000</v>
      </c>
      <c r="G9" s="153"/>
      <c r="H9" s="153"/>
      <c r="I9" s="153"/>
      <c r="J9" s="153"/>
      <c r="K9" s="153"/>
      <c r="L9" s="153"/>
      <c r="M9" s="153"/>
      <c r="N9" s="153"/>
      <c r="O9" s="153">
        <v>5000000</v>
      </c>
      <c r="P9" s="153">
        <v>5000000</v>
      </c>
      <c r="Q9" s="153"/>
      <c r="R9" s="153"/>
      <c r="S9" s="153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8"/>
  <sheetViews>
    <sheetView showZeros="0" zoomScale="49" zoomScaleNormal="49" workbookViewId="0">
      <selection activeCell="A1" sqref="A1:O28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5" t="s">
        <v>65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ht="28.5" customHeight="1" spans="1:15">
      <c r="A2" s="149" t="s">
        <v>66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ht="20.25" customHeight="1" spans="1:15">
      <c r="A3" s="150" t="str">
        <f>"单位名称："&amp;"玉溪市数字玉溪建设服务中心"</f>
        <v>单位名称：玉溪市数字玉溪建设服务中心</v>
      </c>
      <c r="B3" s="150"/>
      <c r="C3" s="150"/>
      <c r="D3" s="150"/>
      <c r="E3" s="150"/>
      <c r="F3" s="150"/>
      <c r="G3" s="150"/>
      <c r="H3" s="150"/>
      <c r="I3" s="150"/>
      <c r="J3" s="156"/>
      <c r="K3" s="156"/>
      <c r="L3" s="156"/>
      <c r="M3" s="156"/>
      <c r="N3" s="156"/>
      <c r="O3" s="156" t="s">
        <v>2</v>
      </c>
    </row>
    <row r="4" ht="27" customHeight="1" spans="1:15">
      <c r="A4" s="151" t="s">
        <v>67</v>
      </c>
      <c r="B4" s="151" t="s">
        <v>68</v>
      </c>
      <c r="C4" s="151" t="s">
        <v>30</v>
      </c>
      <c r="D4" s="151" t="s">
        <v>33</v>
      </c>
      <c r="E4" s="151"/>
      <c r="F4" s="151"/>
      <c r="G4" s="151" t="s">
        <v>34</v>
      </c>
      <c r="H4" s="151" t="s">
        <v>35</v>
      </c>
      <c r="I4" s="151" t="s">
        <v>69</v>
      </c>
      <c r="J4" s="151" t="s">
        <v>70</v>
      </c>
      <c r="K4" s="151"/>
      <c r="L4" s="151"/>
      <c r="M4" s="151"/>
      <c r="N4" s="151"/>
      <c r="O4" s="151"/>
    </row>
    <row r="5" ht="27" customHeight="1" spans="1:15">
      <c r="A5" s="151"/>
      <c r="B5" s="151"/>
      <c r="C5" s="151"/>
      <c r="D5" s="151" t="s">
        <v>32</v>
      </c>
      <c r="E5" s="151" t="s">
        <v>71</v>
      </c>
      <c r="F5" s="151" t="s">
        <v>72</v>
      </c>
      <c r="G5" s="151"/>
      <c r="H5" s="151"/>
      <c r="I5" s="151"/>
      <c r="J5" s="151" t="s">
        <v>32</v>
      </c>
      <c r="K5" s="151" t="s">
        <v>73</v>
      </c>
      <c r="L5" s="151" t="s">
        <v>74</v>
      </c>
      <c r="M5" s="151" t="s">
        <v>75</v>
      </c>
      <c r="N5" s="151" t="s">
        <v>76</v>
      </c>
      <c r="O5" s="151" t="s">
        <v>77</v>
      </c>
    </row>
    <row r="6" ht="20.25" customHeight="1" spans="1:15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 t="s">
        <v>50</v>
      </c>
      <c r="H6" s="154" t="s">
        <v>51</v>
      </c>
      <c r="I6" s="154" t="s">
        <v>52</v>
      </c>
      <c r="J6" s="154" t="s">
        <v>53</v>
      </c>
      <c r="K6" s="154" t="s">
        <v>54</v>
      </c>
      <c r="L6" s="154" t="s">
        <v>55</v>
      </c>
      <c r="M6" s="154" t="s">
        <v>56</v>
      </c>
      <c r="N6" s="154" t="s">
        <v>57</v>
      </c>
      <c r="O6" s="154" t="s">
        <v>58</v>
      </c>
    </row>
    <row r="7" ht="20.25" customHeight="1" spans="1:15">
      <c r="A7" s="150" t="s">
        <v>78</v>
      </c>
      <c r="B7" s="150" t="str">
        <f>"        "&amp;"一般公共服务支出"</f>
        <v>        一般公共服务支出</v>
      </c>
      <c r="C7" s="62">
        <v>12373628.95</v>
      </c>
      <c r="D7" s="62">
        <v>12373628.95</v>
      </c>
      <c r="E7" s="62">
        <v>2573628.95</v>
      </c>
      <c r="F7" s="62">
        <v>9800000</v>
      </c>
      <c r="G7" s="62"/>
      <c r="H7" s="62"/>
      <c r="I7" s="62"/>
      <c r="J7" s="62"/>
      <c r="K7" s="62"/>
      <c r="L7" s="62"/>
      <c r="M7" s="62"/>
      <c r="N7" s="62"/>
      <c r="O7" s="62"/>
    </row>
    <row r="8" ht="20.25" customHeight="1" spans="1:15">
      <c r="A8" s="157" t="s">
        <v>79</v>
      </c>
      <c r="B8" s="157" t="str">
        <f>"        "&amp;"发展与改革事务"</f>
        <v>        发展与改革事务</v>
      </c>
      <c r="C8" s="62">
        <v>12373628.95</v>
      </c>
      <c r="D8" s="62">
        <v>12373628.95</v>
      </c>
      <c r="E8" s="62">
        <v>2573628.95</v>
      </c>
      <c r="F8" s="62">
        <v>9800000</v>
      </c>
      <c r="G8" s="62"/>
      <c r="H8" s="62"/>
      <c r="I8" s="62"/>
      <c r="J8" s="62"/>
      <c r="K8" s="62"/>
      <c r="L8" s="62"/>
      <c r="M8" s="62"/>
      <c r="N8" s="62"/>
      <c r="O8" s="62"/>
    </row>
    <row r="9" ht="20.25" customHeight="1" spans="1:15">
      <c r="A9" s="158" t="s">
        <v>80</v>
      </c>
      <c r="B9" s="158" t="str">
        <f>"        "&amp;"事业运行"</f>
        <v>        事业运行</v>
      </c>
      <c r="C9" s="62">
        <v>7373628.95</v>
      </c>
      <c r="D9" s="62">
        <v>7373628.95</v>
      </c>
      <c r="E9" s="62">
        <v>2573628.95</v>
      </c>
      <c r="F9" s="62">
        <v>4800000</v>
      </c>
      <c r="G9" s="62"/>
      <c r="H9" s="62"/>
      <c r="I9" s="62"/>
      <c r="J9" s="62"/>
      <c r="K9" s="62"/>
      <c r="L9" s="62"/>
      <c r="M9" s="62"/>
      <c r="N9" s="62"/>
      <c r="O9" s="62"/>
    </row>
    <row r="10" ht="20.25" customHeight="1" spans="1:15">
      <c r="A10" s="158" t="s">
        <v>81</v>
      </c>
      <c r="B10" s="158" t="str">
        <f>"        "&amp;"其他发展与改革事务支出"</f>
        <v>        其他发展与改革事务支出</v>
      </c>
      <c r="C10" s="62">
        <v>5000000</v>
      </c>
      <c r="D10" s="62">
        <v>5000000</v>
      </c>
      <c r="E10" s="62"/>
      <c r="F10" s="62">
        <v>5000000</v>
      </c>
      <c r="G10" s="62"/>
      <c r="H10" s="62"/>
      <c r="I10" s="62"/>
      <c r="J10" s="62"/>
      <c r="K10" s="62"/>
      <c r="L10" s="62"/>
      <c r="M10" s="62"/>
      <c r="N10" s="62"/>
      <c r="O10" s="62"/>
    </row>
    <row r="11" ht="20.25" customHeight="1" spans="1:15">
      <c r="A11" s="150" t="s">
        <v>82</v>
      </c>
      <c r="B11" s="150" t="str">
        <f>"        "&amp;"社会保障和就业支出"</f>
        <v>        社会保障和就业支出</v>
      </c>
      <c r="C11" s="62">
        <v>299208</v>
      </c>
      <c r="D11" s="62">
        <v>299208</v>
      </c>
      <c r="E11" s="62">
        <v>299208</v>
      </c>
      <c r="F11" s="62"/>
      <c r="G11" s="62"/>
      <c r="H11" s="62"/>
      <c r="I11" s="62"/>
      <c r="J11" s="62"/>
      <c r="K11" s="62"/>
      <c r="L11" s="62"/>
      <c r="M11" s="62"/>
      <c r="N11" s="62"/>
      <c r="O11" s="62"/>
    </row>
    <row r="12" ht="20.25" customHeight="1" spans="1:15">
      <c r="A12" s="157" t="s">
        <v>83</v>
      </c>
      <c r="B12" s="157" t="str">
        <f>"        "&amp;"行政事业单位养老支出"</f>
        <v>        行政事业单位养老支出</v>
      </c>
      <c r="C12" s="62">
        <v>299208</v>
      </c>
      <c r="D12" s="62">
        <v>299208</v>
      </c>
      <c r="E12" s="62">
        <v>299208</v>
      </c>
      <c r="F12" s="62"/>
      <c r="G12" s="62"/>
      <c r="H12" s="62"/>
      <c r="I12" s="62"/>
      <c r="J12" s="62"/>
      <c r="K12" s="62"/>
      <c r="L12" s="62"/>
      <c r="M12" s="62"/>
      <c r="N12" s="62"/>
      <c r="O12" s="62"/>
    </row>
    <row r="13" ht="20.25" customHeight="1" spans="1:15">
      <c r="A13" s="158" t="s">
        <v>84</v>
      </c>
      <c r="B13" s="158" t="str">
        <f>"        "&amp;"事业单位离退休"</f>
        <v>        事业单位离退休</v>
      </c>
      <c r="C13" s="62">
        <v>27000</v>
      </c>
      <c r="D13" s="62">
        <v>27000</v>
      </c>
      <c r="E13" s="62">
        <v>27000</v>
      </c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ht="20.25" customHeight="1" spans="1:15">
      <c r="A14" s="158" t="s">
        <v>85</v>
      </c>
      <c r="B14" s="158" t="str">
        <f>"        "&amp;"机关事业单位基本养老保险缴费支出"</f>
        <v>        机关事业单位基本养老保险缴费支出</v>
      </c>
      <c r="C14" s="62">
        <v>272208</v>
      </c>
      <c r="D14" s="62">
        <v>272208</v>
      </c>
      <c r="E14" s="62">
        <v>272208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</row>
    <row r="15" ht="20.25" customHeight="1" spans="1:15">
      <c r="A15" s="150" t="s">
        <v>86</v>
      </c>
      <c r="B15" s="150" t="str">
        <f>"        "&amp;"卫生健康支出"</f>
        <v>        卫生健康支出</v>
      </c>
      <c r="C15" s="62">
        <v>250496.23</v>
      </c>
      <c r="D15" s="62">
        <v>250496.23</v>
      </c>
      <c r="E15" s="62">
        <v>250496.23</v>
      </c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ht="20.25" customHeight="1" spans="1:15">
      <c r="A16" s="157" t="s">
        <v>87</v>
      </c>
      <c r="B16" s="157" t="str">
        <f>"        "&amp;"行政事业单位医疗"</f>
        <v>        行政事业单位医疗</v>
      </c>
      <c r="C16" s="62">
        <v>250496.23</v>
      </c>
      <c r="D16" s="62">
        <v>250496.23</v>
      </c>
      <c r="E16" s="62">
        <v>250496.23</v>
      </c>
      <c r="F16" s="62"/>
      <c r="G16" s="62"/>
      <c r="H16" s="62"/>
      <c r="I16" s="62"/>
      <c r="J16" s="62"/>
      <c r="K16" s="62"/>
      <c r="L16" s="62"/>
      <c r="M16" s="62"/>
      <c r="N16" s="62"/>
      <c r="O16" s="62"/>
    </row>
    <row r="17" ht="20.25" customHeight="1" spans="1:15">
      <c r="A17" s="158" t="s">
        <v>88</v>
      </c>
      <c r="B17" s="158" t="str">
        <f>"        "&amp;"行政单位医疗"</f>
        <v>        行政单位医疗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</row>
    <row r="18" ht="20.25" customHeight="1" spans="1:15">
      <c r="A18" s="158" t="s">
        <v>89</v>
      </c>
      <c r="B18" s="158" t="str">
        <f>"        "&amp;"事业单位医疗"</f>
        <v>        事业单位医疗</v>
      </c>
      <c r="C18" s="62">
        <v>149207.9</v>
      </c>
      <c r="D18" s="62">
        <v>149207.9</v>
      </c>
      <c r="E18" s="62">
        <v>149207.9</v>
      </c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ht="20.25" customHeight="1" spans="1:15">
      <c r="A19" s="158" t="s">
        <v>90</v>
      </c>
      <c r="B19" s="158" t="str">
        <f>"        "&amp;"公务员医疗补助"</f>
        <v>        公务员医疗补助</v>
      </c>
      <c r="C19" s="62">
        <v>88665</v>
      </c>
      <c r="D19" s="62">
        <v>88665</v>
      </c>
      <c r="E19" s="62">
        <v>88665</v>
      </c>
      <c r="F19" s="62"/>
      <c r="G19" s="62"/>
      <c r="H19" s="62"/>
      <c r="I19" s="62"/>
      <c r="J19" s="62"/>
      <c r="K19" s="62"/>
      <c r="L19" s="62"/>
      <c r="M19" s="62"/>
      <c r="N19" s="62"/>
      <c r="O19" s="62"/>
    </row>
    <row r="20" ht="20.25" customHeight="1" spans="1:15">
      <c r="A20" s="158" t="s">
        <v>91</v>
      </c>
      <c r="B20" s="158" t="str">
        <f>"        "&amp;"其他行政事业单位医疗支出"</f>
        <v>        其他行政事业单位医疗支出</v>
      </c>
      <c r="C20" s="62">
        <v>12623.33</v>
      </c>
      <c r="D20" s="62">
        <v>12623.33</v>
      </c>
      <c r="E20" s="62">
        <v>12623.33</v>
      </c>
      <c r="F20" s="62"/>
      <c r="G20" s="62"/>
      <c r="H20" s="62"/>
      <c r="I20" s="62"/>
      <c r="J20" s="62"/>
      <c r="K20" s="62"/>
      <c r="L20" s="62"/>
      <c r="M20" s="62"/>
      <c r="N20" s="62"/>
      <c r="O20" s="62"/>
    </row>
    <row r="21" ht="20.25" customHeight="1" spans="1:15">
      <c r="A21" s="150" t="s">
        <v>92</v>
      </c>
      <c r="B21" s="150" t="str">
        <f>"        "&amp;"城乡社区支出"</f>
        <v>        城乡社区支出</v>
      </c>
      <c r="C21" s="62">
        <v>5000000</v>
      </c>
      <c r="D21" s="62"/>
      <c r="E21" s="62"/>
      <c r="F21" s="62"/>
      <c r="G21" s="62">
        <v>5000000</v>
      </c>
      <c r="H21" s="62"/>
      <c r="I21" s="62"/>
      <c r="J21" s="62"/>
      <c r="K21" s="62"/>
      <c r="L21" s="62"/>
      <c r="M21" s="62"/>
      <c r="N21" s="62"/>
      <c r="O21" s="62"/>
    </row>
    <row r="22" ht="20.25" customHeight="1" spans="1:15">
      <c r="A22" s="157" t="s">
        <v>93</v>
      </c>
      <c r="B22" s="157" t="str">
        <f>"        "&amp;"国有土地使用权出让收入安排的支出"</f>
        <v>        国有土地使用权出让收入安排的支出</v>
      </c>
      <c r="C22" s="62">
        <v>5000000</v>
      </c>
      <c r="D22" s="62"/>
      <c r="E22" s="62"/>
      <c r="F22" s="62"/>
      <c r="G22" s="62">
        <v>5000000</v>
      </c>
      <c r="H22" s="62"/>
      <c r="I22" s="62"/>
      <c r="J22" s="62"/>
      <c r="K22" s="62"/>
      <c r="L22" s="62"/>
      <c r="M22" s="62"/>
      <c r="N22" s="62"/>
      <c r="O22" s="62"/>
    </row>
    <row r="23" ht="20.25" customHeight="1" spans="1:15">
      <c r="A23" s="158" t="s">
        <v>94</v>
      </c>
      <c r="B23" s="158" t="str">
        <f>"        "&amp;"其他国有土地使用权出让收入安排的支出"</f>
        <v>        其他国有土地使用权出让收入安排的支出</v>
      </c>
      <c r="C23" s="62">
        <v>5000000</v>
      </c>
      <c r="D23" s="62"/>
      <c r="E23" s="62"/>
      <c r="F23" s="62"/>
      <c r="G23" s="62">
        <v>5000000</v>
      </c>
      <c r="H23" s="62"/>
      <c r="I23" s="62"/>
      <c r="J23" s="62"/>
      <c r="K23" s="62"/>
      <c r="L23" s="62"/>
      <c r="M23" s="62"/>
      <c r="N23" s="62"/>
      <c r="O23" s="62"/>
    </row>
    <row r="24" ht="20.25" customHeight="1" spans="1:15">
      <c r="A24" s="150" t="s">
        <v>95</v>
      </c>
      <c r="B24" s="150" t="str">
        <f>"        "&amp;"住房保障支出"</f>
        <v>        住房保障支出</v>
      </c>
      <c r="C24" s="62">
        <v>257076</v>
      </c>
      <c r="D24" s="62">
        <v>257076</v>
      </c>
      <c r="E24" s="62">
        <v>257076</v>
      </c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ht="20.25" customHeight="1" spans="1:15">
      <c r="A25" s="157" t="s">
        <v>96</v>
      </c>
      <c r="B25" s="157" t="str">
        <f>"        "&amp;"住房改革支出"</f>
        <v>        住房改革支出</v>
      </c>
      <c r="C25" s="62">
        <v>257076</v>
      </c>
      <c r="D25" s="62">
        <v>257076</v>
      </c>
      <c r="E25" s="62">
        <v>257076</v>
      </c>
      <c r="F25" s="62"/>
      <c r="G25" s="62"/>
      <c r="H25" s="62"/>
      <c r="I25" s="62"/>
      <c r="J25" s="62"/>
      <c r="K25" s="62"/>
      <c r="L25" s="62"/>
      <c r="M25" s="62"/>
      <c r="N25" s="62"/>
      <c r="O25" s="62"/>
    </row>
    <row r="26" ht="20.25" customHeight="1" spans="1:15">
      <c r="A26" s="158" t="s">
        <v>97</v>
      </c>
      <c r="B26" s="158" t="str">
        <f>"        "&amp;"住房公积金"</f>
        <v>        住房公积金</v>
      </c>
      <c r="C26" s="62">
        <v>225804</v>
      </c>
      <c r="D26" s="62">
        <v>225804</v>
      </c>
      <c r="E26" s="62">
        <v>225804</v>
      </c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ht="20.25" customHeight="1" spans="1:15">
      <c r="A27" s="158" t="s">
        <v>98</v>
      </c>
      <c r="B27" s="158" t="str">
        <f>"        "&amp;"购房补贴"</f>
        <v>        购房补贴</v>
      </c>
      <c r="C27" s="62">
        <v>31272</v>
      </c>
      <c r="D27" s="62">
        <v>31272</v>
      </c>
      <c r="E27" s="62">
        <v>31272</v>
      </c>
      <c r="F27" s="62"/>
      <c r="G27" s="62"/>
      <c r="H27" s="62"/>
      <c r="I27" s="62"/>
      <c r="J27" s="62"/>
      <c r="K27" s="62"/>
      <c r="L27" s="62"/>
      <c r="M27" s="62"/>
      <c r="N27" s="62"/>
      <c r="O27" s="62"/>
    </row>
    <row r="28" ht="20.25" customHeight="1" spans="1:15">
      <c r="A28" s="152" t="s">
        <v>30</v>
      </c>
      <c r="B28" s="150"/>
      <c r="C28" s="153">
        <v>18180409.18</v>
      </c>
      <c r="D28" s="153">
        <v>13180409.18</v>
      </c>
      <c r="E28" s="153">
        <v>3380409.18</v>
      </c>
      <c r="F28" s="153">
        <v>9800000</v>
      </c>
      <c r="G28" s="153">
        <v>5000000</v>
      </c>
      <c r="H28" s="153"/>
      <c r="I28" s="153"/>
      <c r="J28" s="153"/>
      <c r="K28" s="153"/>
      <c r="L28" s="153"/>
      <c r="M28" s="153"/>
      <c r="N28" s="153"/>
      <c r="O28" s="153"/>
    </row>
  </sheetData>
  <mergeCells count="12">
    <mergeCell ref="A1:O1"/>
    <mergeCell ref="A2:O2"/>
    <mergeCell ref="A3:N3"/>
    <mergeCell ref="D4:F4"/>
    <mergeCell ref="J4:O4"/>
    <mergeCell ref="A28:B28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A1" sqref="A1:D15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99</v>
      </c>
      <c r="B1" s="159"/>
      <c r="C1" s="159"/>
      <c r="D1" s="159"/>
    </row>
    <row r="2" ht="28.5" customHeight="1" spans="1:4">
      <c r="A2" s="160" t="s">
        <v>100</v>
      </c>
      <c r="B2" s="160"/>
      <c r="C2" s="160"/>
      <c r="D2" s="160"/>
    </row>
    <row r="3" ht="18.75" customHeight="1" spans="1:4">
      <c r="A3" s="150" t="str">
        <f>"单位名称："&amp;"玉溪市数字玉溪建设服务中心"</f>
        <v>单位名称：玉溪市数字玉溪建设服务中心</v>
      </c>
      <c r="B3" s="150"/>
      <c r="C3" s="150"/>
      <c r="D3" s="148" t="s">
        <v>2</v>
      </c>
    </row>
    <row r="4" ht="18.75" customHeight="1" spans="1:4">
      <c r="A4" s="57" t="s">
        <v>3</v>
      </c>
      <c r="B4" s="57"/>
      <c r="C4" s="57" t="s">
        <v>4</v>
      </c>
      <c r="D4" s="57"/>
    </row>
    <row r="5" ht="18.75" customHeight="1" spans="1:4">
      <c r="A5" s="57" t="s">
        <v>5</v>
      </c>
      <c r="B5" s="57" t="s">
        <v>6</v>
      </c>
      <c r="C5" s="57" t="s">
        <v>101</v>
      </c>
      <c r="D5" s="57" t="s">
        <v>6</v>
      </c>
    </row>
    <row r="6" ht="18.75" customHeight="1" spans="1:4">
      <c r="A6" s="161" t="s">
        <v>102</v>
      </c>
      <c r="B6" s="162"/>
      <c r="C6" s="163" t="s">
        <v>103</v>
      </c>
      <c r="D6" s="162"/>
    </row>
    <row r="7" ht="18.75" customHeight="1" spans="1:4">
      <c r="A7" s="150" t="s">
        <v>104</v>
      </c>
      <c r="B7" s="164">
        <v>8180409.18</v>
      </c>
      <c r="C7" s="165" t="str">
        <f>"（一）"&amp;"一般公共服务支出"</f>
        <v>（一）一般公共服务支出</v>
      </c>
      <c r="D7" s="164">
        <v>12373628.95</v>
      </c>
    </row>
    <row r="8" ht="18.75" customHeight="1" spans="1:4">
      <c r="A8" s="150" t="s">
        <v>105</v>
      </c>
      <c r="B8" s="164">
        <v>5000000</v>
      </c>
      <c r="C8" s="165" t="str">
        <f>"（二）"&amp;"社会保障和就业支出"</f>
        <v>（二）社会保障和就业支出</v>
      </c>
      <c r="D8" s="164">
        <v>299208</v>
      </c>
    </row>
    <row r="9" ht="18.75" customHeight="1" spans="1:4">
      <c r="A9" s="150" t="s">
        <v>106</v>
      </c>
      <c r="B9" s="164"/>
      <c r="C9" s="165" t="str">
        <f>"（三）"&amp;"卫生健康支出"</f>
        <v>（三）卫生健康支出</v>
      </c>
      <c r="D9" s="164">
        <v>250496.23</v>
      </c>
    </row>
    <row r="10" ht="18.75" customHeight="1" spans="1:4">
      <c r="A10" s="150" t="s">
        <v>107</v>
      </c>
      <c r="B10" s="164"/>
      <c r="C10" s="165" t="str">
        <f>"（四）"&amp;"城乡社区支出"</f>
        <v>（四）城乡社区支出</v>
      </c>
      <c r="D10" s="164">
        <v>5000000</v>
      </c>
    </row>
    <row r="11" ht="18.75" customHeight="1" spans="1:4">
      <c r="A11" s="59" t="s">
        <v>104</v>
      </c>
      <c r="B11" s="164">
        <v>5000000</v>
      </c>
      <c r="C11" s="165" t="str">
        <f>"（五）"&amp;"住房保障支出"</f>
        <v>（五）住房保障支出</v>
      </c>
      <c r="D11" s="164">
        <v>257076</v>
      </c>
    </row>
    <row r="12" ht="18.75" customHeight="1" spans="1:4">
      <c r="A12" s="59" t="s">
        <v>105</v>
      </c>
      <c r="B12" s="164"/>
      <c r="C12" s="150"/>
      <c r="D12" s="150"/>
    </row>
    <row r="13" ht="18.75" customHeight="1" spans="1:4">
      <c r="A13" s="59" t="s">
        <v>106</v>
      </c>
      <c r="B13" s="164"/>
      <c r="C13" s="150"/>
      <c r="D13" s="150"/>
    </row>
    <row r="14" ht="18.75" customHeight="1" spans="1:4">
      <c r="A14" s="150"/>
      <c r="B14" s="150"/>
      <c r="C14" s="150" t="s">
        <v>108</v>
      </c>
      <c r="D14" s="150"/>
    </row>
    <row r="15" ht="18.75" customHeight="1" spans="1:4">
      <c r="A15" s="166" t="s">
        <v>24</v>
      </c>
      <c r="B15" s="164">
        <v>18180409.18</v>
      </c>
      <c r="C15" s="166" t="s">
        <v>25</v>
      </c>
      <c r="D15" s="164">
        <v>18180409.18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4"/>
  <sheetViews>
    <sheetView showZeros="0" workbookViewId="0">
      <selection activeCell="A1" sqref="A1:G24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5" t="s">
        <v>109</v>
      </c>
      <c r="B1" s="155"/>
      <c r="C1" s="155"/>
      <c r="D1" s="155"/>
      <c r="E1" s="155"/>
      <c r="F1" s="155"/>
      <c r="G1" s="155"/>
    </row>
    <row r="2" ht="28.5" customHeight="1" spans="1:7">
      <c r="A2" s="149" t="s">
        <v>110</v>
      </c>
      <c r="B2" s="149"/>
      <c r="C2" s="149"/>
      <c r="D2" s="149"/>
      <c r="E2" s="149"/>
      <c r="F2" s="149"/>
      <c r="G2" s="149"/>
    </row>
    <row r="3" ht="20.25" customHeight="1" spans="1:7">
      <c r="A3" s="150" t="str">
        <f>"单位名称："&amp;"玉溪市数字玉溪建设服务中心"</f>
        <v>单位名称：玉溪市数字玉溪建设服务中心</v>
      </c>
      <c r="B3" s="150"/>
      <c r="C3" s="150"/>
      <c r="D3" s="150"/>
      <c r="E3" s="150"/>
      <c r="F3" s="150"/>
      <c r="G3" s="156" t="s">
        <v>2</v>
      </c>
    </row>
    <row r="4" ht="27" customHeight="1" spans="1:7">
      <c r="A4" s="151" t="s">
        <v>111</v>
      </c>
      <c r="B4" s="151"/>
      <c r="C4" s="151" t="s">
        <v>30</v>
      </c>
      <c r="D4" s="151" t="s">
        <v>33</v>
      </c>
      <c r="E4" s="151"/>
      <c r="F4" s="151"/>
      <c r="G4" s="151" t="s">
        <v>72</v>
      </c>
    </row>
    <row r="5" ht="27" customHeight="1" spans="1:7">
      <c r="A5" s="151" t="s">
        <v>67</v>
      </c>
      <c r="B5" s="151" t="s">
        <v>68</v>
      </c>
      <c r="C5" s="151"/>
      <c r="D5" s="151" t="s">
        <v>32</v>
      </c>
      <c r="E5" s="151" t="s">
        <v>112</v>
      </c>
      <c r="F5" s="151" t="s">
        <v>113</v>
      </c>
      <c r="G5" s="151"/>
    </row>
    <row r="6" ht="20.25" customHeight="1" spans="1:7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>
        <v>7</v>
      </c>
    </row>
    <row r="7" ht="20.25" customHeight="1" spans="1:7">
      <c r="A7" s="150" t="s">
        <v>78</v>
      </c>
      <c r="B7" s="150" t="str">
        <f>"        "&amp;"一般公共服务支出"</f>
        <v>        一般公共服务支出</v>
      </c>
      <c r="C7" s="62">
        <v>12373628.95</v>
      </c>
      <c r="D7" s="153">
        <v>2573628.95</v>
      </c>
      <c r="E7" s="62">
        <v>2373674.39</v>
      </c>
      <c r="F7" s="62">
        <v>199954.56</v>
      </c>
      <c r="G7" s="62">
        <v>9800000</v>
      </c>
    </row>
    <row r="8" ht="20.25" customHeight="1" spans="1:7">
      <c r="A8" s="157" t="s">
        <v>79</v>
      </c>
      <c r="B8" s="157" t="str">
        <f>"        "&amp;"发展与改革事务"</f>
        <v>        发展与改革事务</v>
      </c>
      <c r="C8" s="62">
        <v>12373628.95</v>
      </c>
      <c r="D8" s="153">
        <v>2573628.95</v>
      </c>
      <c r="E8" s="62">
        <v>2373674.39</v>
      </c>
      <c r="F8" s="62">
        <v>199954.56</v>
      </c>
      <c r="G8" s="62">
        <v>9800000</v>
      </c>
    </row>
    <row r="9" ht="20.25" customHeight="1" spans="1:7">
      <c r="A9" s="158" t="s">
        <v>80</v>
      </c>
      <c r="B9" s="158" t="str">
        <f>"        "&amp;"事业运行"</f>
        <v>        事业运行</v>
      </c>
      <c r="C9" s="62">
        <v>7373628.95</v>
      </c>
      <c r="D9" s="153">
        <v>2573628.95</v>
      </c>
      <c r="E9" s="62">
        <v>2373674.39</v>
      </c>
      <c r="F9" s="62">
        <v>199954.56</v>
      </c>
      <c r="G9" s="62">
        <v>4800000</v>
      </c>
    </row>
    <row r="10" ht="20.25" customHeight="1" spans="1:7">
      <c r="A10" s="158" t="s">
        <v>81</v>
      </c>
      <c r="B10" s="158" t="str">
        <f>"        "&amp;"其他发展与改革事务支出"</f>
        <v>        其他发展与改革事务支出</v>
      </c>
      <c r="C10" s="62">
        <v>5000000</v>
      </c>
      <c r="D10" s="153"/>
      <c r="E10" s="62"/>
      <c r="F10" s="62"/>
      <c r="G10" s="62">
        <v>5000000</v>
      </c>
    </row>
    <row r="11" ht="20.25" customHeight="1" spans="1:7">
      <c r="A11" s="150" t="s">
        <v>82</v>
      </c>
      <c r="B11" s="150" t="str">
        <f>"        "&amp;"社会保障和就业支出"</f>
        <v>        社会保障和就业支出</v>
      </c>
      <c r="C11" s="62">
        <v>299208</v>
      </c>
      <c r="D11" s="153">
        <v>299208</v>
      </c>
      <c r="E11" s="62">
        <v>298608</v>
      </c>
      <c r="F11" s="62">
        <v>600</v>
      </c>
      <c r="G11" s="62"/>
    </row>
    <row r="12" ht="20.25" customHeight="1" spans="1:7">
      <c r="A12" s="157" t="s">
        <v>83</v>
      </c>
      <c r="B12" s="157" t="str">
        <f>"        "&amp;"行政事业单位养老支出"</f>
        <v>        行政事业单位养老支出</v>
      </c>
      <c r="C12" s="62">
        <v>299208</v>
      </c>
      <c r="D12" s="153">
        <v>299208</v>
      </c>
      <c r="E12" s="62">
        <v>298608</v>
      </c>
      <c r="F12" s="62">
        <v>600</v>
      </c>
      <c r="G12" s="62"/>
    </row>
    <row r="13" ht="20.25" customHeight="1" spans="1:7">
      <c r="A13" s="158" t="s">
        <v>84</v>
      </c>
      <c r="B13" s="158" t="str">
        <f>"        "&amp;"事业单位离退休"</f>
        <v>        事业单位离退休</v>
      </c>
      <c r="C13" s="62">
        <v>27000</v>
      </c>
      <c r="D13" s="153">
        <v>27000</v>
      </c>
      <c r="E13" s="62">
        <v>26400</v>
      </c>
      <c r="F13" s="62">
        <v>600</v>
      </c>
      <c r="G13" s="62"/>
    </row>
    <row r="14" ht="20.25" customHeight="1" spans="1:7">
      <c r="A14" s="158" t="s">
        <v>85</v>
      </c>
      <c r="B14" s="158" t="str">
        <f>"        "&amp;"机关事业单位基本养老保险缴费支出"</f>
        <v>        机关事业单位基本养老保险缴费支出</v>
      </c>
      <c r="C14" s="62">
        <v>272208</v>
      </c>
      <c r="D14" s="153">
        <v>272208</v>
      </c>
      <c r="E14" s="62">
        <v>272208</v>
      </c>
      <c r="F14" s="62"/>
      <c r="G14" s="62"/>
    </row>
    <row r="15" ht="20.25" customHeight="1" spans="1:7">
      <c r="A15" s="150" t="s">
        <v>86</v>
      </c>
      <c r="B15" s="150" t="str">
        <f>"        "&amp;"卫生健康支出"</f>
        <v>        卫生健康支出</v>
      </c>
      <c r="C15" s="62">
        <v>250496.23</v>
      </c>
      <c r="D15" s="153">
        <v>250496.23</v>
      </c>
      <c r="E15" s="62">
        <v>250496.23</v>
      </c>
      <c r="F15" s="62"/>
      <c r="G15" s="62"/>
    </row>
    <row r="16" ht="20.25" customHeight="1" spans="1:7">
      <c r="A16" s="157" t="s">
        <v>87</v>
      </c>
      <c r="B16" s="157" t="str">
        <f>"        "&amp;"行政事业单位医疗"</f>
        <v>        行政事业单位医疗</v>
      </c>
      <c r="C16" s="62">
        <v>250496.23</v>
      </c>
      <c r="D16" s="153">
        <v>250496.23</v>
      </c>
      <c r="E16" s="62">
        <v>250496.23</v>
      </c>
      <c r="F16" s="62"/>
      <c r="G16" s="62"/>
    </row>
    <row r="17" ht="20.25" customHeight="1" spans="1:7">
      <c r="A17" s="158" t="s">
        <v>89</v>
      </c>
      <c r="B17" s="158" t="str">
        <f>"        "&amp;"事业单位医疗"</f>
        <v>        事业单位医疗</v>
      </c>
      <c r="C17" s="62">
        <v>149207.9</v>
      </c>
      <c r="D17" s="153">
        <v>149207.9</v>
      </c>
      <c r="E17" s="62">
        <v>149207.9</v>
      </c>
      <c r="F17" s="62"/>
      <c r="G17" s="62"/>
    </row>
    <row r="18" ht="20.25" customHeight="1" spans="1:7">
      <c r="A18" s="158" t="s">
        <v>90</v>
      </c>
      <c r="B18" s="158" t="str">
        <f>"        "&amp;"公务员医疗补助"</f>
        <v>        公务员医疗补助</v>
      </c>
      <c r="C18" s="62">
        <v>88665</v>
      </c>
      <c r="D18" s="153">
        <v>88665</v>
      </c>
      <c r="E18" s="62">
        <v>88665</v>
      </c>
      <c r="F18" s="62"/>
      <c r="G18" s="62"/>
    </row>
    <row r="19" ht="20.25" customHeight="1" spans="1:7">
      <c r="A19" s="158" t="s">
        <v>91</v>
      </c>
      <c r="B19" s="158" t="str">
        <f>"        "&amp;"其他行政事业单位医疗支出"</f>
        <v>        其他行政事业单位医疗支出</v>
      </c>
      <c r="C19" s="62">
        <v>12623.33</v>
      </c>
      <c r="D19" s="153">
        <v>12623.33</v>
      </c>
      <c r="E19" s="62">
        <v>12623.33</v>
      </c>
      <c r="F19" s="62"/>
      <c r="G19" s="62"/>
    </row>
    <row r="20" ht="20.25" customHeight="1" spans="1:7">
      <c r="A20" s="150" t="s">
        <v>95</v>
      </c>
      <c r="B20" s="150" t="str">
        <f>"        "&amp;"住房保障支出"</f>
        <v>        住房保障支出</v>
      </c>
      <c r="C20" s="62">
        <v>257076</v>
      </c>
      <c r="D20" s="153">
        <v>257076</v>
      </c>
      <c r="E20" s="62">
        <v>257076</v>
      </c>
      <c r="F20" s="62"/>
      <c r="G20" s="62"/>
    </row>
    <row r="21" ht="20.25" customHeight="1" spans="1:7">
      <c r="A21" s="157" t="s">
        <v>96</v>
      </c>
      <c r="B21" s="157" t="str">
        <f>"        "&amp;"住房改革支出"</f>
        <v>        住房改革支出</v>
      </c>
      <c r="C21" s="62">
        <v>257076</v>
      </c>
      <c r="D21" s="153">
        <v>257076</v>
      </c>
      <c r="E21" s="62">
        <v>257076</v>
      </c>
      <c r="F21" s="62"/>
      <c r="G21" s="62"/>
    </row>
    <row r="22" ht="20.25" customHeight="1" spans="1:7">
      <c r="A22" s="158" t="s">
        <v>97</v>
      </c>
      <c r="B22" s="158" t="str">
        <f>"        "&amp;"住房公积金"</f>
        <v>        住房公积金</v>
      </c>
      <c r="C22" s="62">
        <v>225804</v>
      </c>
      <c r="D22" s="153">
        <v>225804</v>
      </c>
      <c r="E22" s="62">
        <v>225804</v>
      </c>
      <c r="F22" s="62"/>
      <c r="G22" s="62"/>
    </row>
    <row r="23" ht="20.25" customHeight="1" spans="1:7">
      <c r="A23" s="158" t="s">
        <v>98</v>
      </c>
      <c r="B23" s="158" t="str">
        <f>"        "&amp;"购房补贴"</f>
        <v>        购房补贴</v>
      </c>
      <c r="C23" s="62">
        <v>31272</v>
      </c>
      <c r="D23" s="153">
        <v>31272</v>
      </c>
      <c r="E23" s="62">
        <v>31272</v>
      </c>
      <c r="F23" s="62"/>
      <c r="G23" s="62"/>
    </row>
    <row r="24" ht="20.25" customHeight="1" spans="1:7">
      <c r="A24" s="152" t="s">
        <v>30</v>
      </c>
      <c r="B24" s="150"/>
      <c r="C24" s="153">
        <v>13180409.18</v>
      </c>
      <c r="D24" s="153">
        <v>3380409.18</v>
      </c>
      <c r="E24" s="153">
        <v>3179854.62</v>
      </c>
      <c r="F24" s="153">
        <v>200554.56</v>
      </c>
      <c r="G24" s="153">
        <v>9800000</v>
      </c>
    </row>
  </sheetData>
  <mergeCells count="8">
    <mergeCell ref="A1:G1"/>
    <mergeCell ref="A2:G2"/>
    <mergeCell ref="A3:F3"/>
    <mergeCell ref="A4:B4"/>
    <mergeCell ref="D4:F4"/>
    <mergeCell ref="A24:B24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7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8" t="s">
        <v>114</v>
      </c>
      <c r="B1" s="148"/>
      <c r="C1" s="148"/>
      <c r="D1" s="148"/>
      <c r="E1" s="148"/>
      <c r="F1" s="148"/>
    </row>
    <row r="2" ht="28.5" customHeight="1" spans="1:6">
      <c r="A2" s="149" t="s">
        <v>115</v>
      </c>
      <c r="B2" s="149"/>
      <c r="C2" s="149"/>
      <c r="D2" s="149"/>
      <c r="E2" s="149"/>
      <c r="F2" s="149"/>
    </row>
    <row r="3" ht="20.25" customHeight="1" spans="1:6">
      <c r="A3" s="150" t="str">
        <f>"单位名称："&amp;"玉溪市数字玉溪建设服务中心"</f>
        <v>单位名称：玉溪市数字玉溪建设服务中心</v>
      </c>
      <c r="B3" s="150"/>
      <c r="C3" s="150"/>
      <c r="D3" s="150"/>
      <c r="E3" s="150"/>
      <c r="F3" s="148" t="s">
        <v>2</v>
      </c>
    </row>
    <row r="4" ht="20.25" customHeight="1" spans="1:6">
      <c r="A4" s="151" t="s">
        <v>116</v>
      </c>
      <c r="B4" s="151" t="s">
        <v>117</v>
      </c>
      <c r="C4" s="151" t="s">
        <v>118</v>
      </c>
      <c r="D4" s="151"/>
      <c r="E4" s="151"/>
      <c r="F4" s="151"/>
    </row>
    <row r="5" ht="35.25" customHeight="1" spans="1:6">
      <c r="A5" s="151"/>
      <c r="B5" s="151"/>
      <c r="C5" s="151" t="s">
        <v>32</v>
      </c>
      <c r="D5" s="151" t="s">
        <v>119</v>
      </c>
      <c r="E5" s="151" t="s">
        <v>120</v>
      </c>
      <c r="F5" s="151" t="s">
        <v>121</v>
      </c>
    </row>
    <row r="6" ht="20.25" customHeight="1" spans="1:6">
      <c r="A6" s="154" t="s">
        <v>44</v>
      </c>
      <c r="B6" s="154">
        <v>2</v>
      </c>
      <c r="C6" s="154">
        <v>3</v>
      </c>
      <c r="D6" s="154">
        <v>4</v>
      </c>
      <c r="E6" s="154">
        <v>5</v>
      </c>
      <c r="F6" s="154">
        <v>6</v>
      </c>
    </row>
    <row r="7" ht="20.25" customHeight="1" spans="1:6">
      <c r="A7" s="62">
        <v>9600</v>
      </c>
      <c r="B7" s="62"/>
      <c r="C7" s="62"/>
      <c r="D7" s="62"/>
      <c r="E7" s="153"/>
      <c r="F7" s="62">
        <v>9600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2"/>
  <sheetViews>
    <sheetView showZeros="0" zoomScale="53" zoomScaleNormal="53" workbookViewId="0">
      <selection activeCell="A1" sqref="A1:W32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48" t="s">
        <v>122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ht="28.5" customHeight="1" spans="1:23">
      <c r="A2" s="149" t="s">
        <v>123</v>
      </c>
      <c r="B2" s="149"/>
      <c r="C2" s="149" t="s">
        <v>124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ht="19.5" customHeight="1" spans="1:23">
      <c r="A3" s="150" t="str">
        <f>"单位名称："&amp;"玉溪市数字玉溪建设服务中心"</f>
        <v>单位名称：玉溪市数字玉溪建设服务中心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48"/>
      <c r="S3" s="148"/>
      <c r="T3" s="148"/>
      <c r="U3" s="148"/>
      <c r="V3" s="148"/>
      <c r="W3" s="148" t="s">
        <v>2</v>
      </c>
    </row>
    <row r="4" ht="19.5" customHeight="1" spans="1:23">
      <c r="A4" s="151" t="s">
        <v>125</v>
      </c>
      <c r="B4" s="151" t="s">
        <v>126</v>
      </c>
      <c r="C4" s="151" t="s">
        <v>127</v>
      </c>
      <c r="D4" s="151" t="s">
        <v>128</v>
      </c>
      <c r="E4" s="151" t="s">
        <v>129</v>
      </c>
      <c r="F4" s="151" t="s">
        <v>130</v>
      </c>
      <c r="G4" s="151" t="s">
        <v>131</v>
      </c>
      <c r="H4" s="151" t="s">
        <v>132</v>
      </c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</row>
    <row r="5" ht="19.5" customHeight="1" spans="1:23">
      <c r="A5" s="151"/>
      <c r="B5" s="151"/>
      <c r="C5" s="151"/>
      <c r="D5" s="151"/>
      <c r="E5" s="151"/>
      <c r="F5" s="151"/>
      <c r="G5" s="151"/>
      <c r="H5" s="151" t="s">
        <v>30</v>
      </c>
      <c r="I5" s="151" t="s">
        <v>33</v>
      </c>
      <c r="J5" s="151"/>
      <c r="K5" s="151"/>
      <c r="L5" s="151"/>
      <c r="M5" s="151"/>
      <c r="N5" s="151" t="s">
        <v>133</v>
      </c>
      <c r="O5" s="151"/>
      <c r="P5" s="151"/>
      <c r="Q5" s="151" t="s">
        <v>36</v>
      </c>
      <c r="R5" s="151" t="s">
        <v>70</v>
      </c>
      <c r="S5" s="151"/>
      <c r="T5" s="151"/>
      <c r="U5" s="151"/>
      <c r="V5" s="151"/>
      <c r="W5" s="151"/>
    </row>
    <row r="6" ht="41.25" customHeight="1" spans="1:23">
      <c r="A6" s="151"/>
      <c r="B6" s="151"/>
      <c r="C6" s="151"/>
      <c r="D6" s="151"/>
      <c r="E6" s="151"/>
      <c r="F6" s="151"/>
      <c r="G6" s="151"/>
      <c r="H6" s="151"/>
      <c r="I6" s="151" t="s">
        <v>134</v>
      </c>
      <c r="J6" s="151" t="s">
        <v>135</v>
      </c>
      <c r="K6" s="151" t="s">
        <v>136</v>
      </c>
      <c r="L6" s="151" t="s">
        <v>137</v>
      </c>
      <c r="M6" s="151" t="s">
        <v>138</v>
      </c>
      <c r="N6" s="151" t="s">
        <v>33</v>
      </c>
      <c r="O6" s="151" t="s">
        <v>34</v>
      </c>
      <c r="P6" s="151" t="s">
        <v>35</v>
      </c>
      <c r="Q6" s="151"/>
      <c r="R6" s="151" t="s">
        <v>32</v>
      </c>
      <c r="S6" s="151" t="s">
        <v>39</v>
      </c>
      <c r="T6" s="151" t="s">
        <v>139</v>
      </c>
      <c r="U6" s="151" t="s">
        <v>41</v>
      </c>
      <c r="V6" s="151" t="s">
        <v>42</v>
      </c>
      <c r="W6" s="151" t="s">
        <v>43</v>
      </c>
    </row>
    <row r="7" ht="20.25" customHeight="1" spans="1:23">
      <c r="A7" s="152" t="s">
        <v>44</v>
      </c>
      <c r="B7" s="152" t="s">
        <v>45</v>
      </c>
      <c r="C7" s="152" t="s">
        <v>46</v>
      </c>
      <c r="D7" s="152" t="s">
        <v>47</v>
      </c>
      <c r="E7" s="152" t="s">
        <v>48</v>
      </c>
      <c r="F7" s="152" t="s">
        <v>49</v>
      </c>
      <c r="G7" s="152" t="s">
        <v>50</v>
      </c>
      <c r="H7" s="152" t="s">
        <v>51</v>
      </c>
      <c r="I7" s="152" t="s">
        <v>52</v>
      </c>
      <c r="J7" s="152" t="s">
        <v>53</v>
      </c>
      <c r="K7" s="152" t="s">
        <v>54</v>
      </c>
      <c r="L7" s="152" t="s">
        <v>55</v>
      </c>
      <c r="M7" s="152" t="s">
        <v>56</v>
      </c>
      <c r="N7" s="152" t="s">
        <v>57</v>
      </c>
      <c r="O7" s="152" t="s">
        <v>58</v>
      </c>
      <c r="P7" s="152" t="s">
        <v>59</v>
      </c>
      <c r="Q7" s="152" t="s">
        <v>60</v>
      </c>
      <c r="R7" s="152" t="s">
        <v>61</v>
      </c>
      <c r="S7" s="152" t="s">
        <v>62</v>
      </c>
      <c r="T7" s="152" t="s">
        <v>140</v>
      </c>
      <c r="U7" s="152" t="s">
        <v>141</v>
      </c>
      <c r="V7" s="152" t="s">
        <v>142</v>
      </c>
      <c r="W7" s="152" t="s">
        <v>143</v>
      </c>
    </row>
    <row r="8" ht="20.25" customHeight="1" spans="1:23">
      <c r="A8" t="s">
        <v>64</v>
      </c>
      <c r="C8" s="150"/>
      <c r="D8" s="150"/>
      <c r="E8" s="150"/>
      <c r="G8" s="150"/>
      <c r="H8" s="153">
        <v>3380409.18</v>
      </c>
      <c r="I8" s="62">
        <v>3380409.18</v>
      </c>
      <c r="J8" s="62">
        <v>702129.66</v>
      </c>
      <c r="K8" s="62"/>
      <c r="L8" s="62">
        <v>2678279.52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ht="20.25" customHeight="1" spans="1:23">
      <c r="A9" t="str">
        <f t="shared" ref="A9:A31" si="0">"       "&amp;"玉溪市数字玉溪建设服务中心"</f>
        <v>       玉溪市数字玉溪建设服务中心</v>
      </c>
      <c r="B9" s="150" t="s">
        <v>144</v>
      </c>
      <c r="C9" s="150" t="s">
        <v>145</v>
      </c>
      <c r="D9" s="150" t="s">
        <v>97</v>
      </c>
      <c r="E9" s="150" t="s">
        <v>145</v>
      </c>
      <c r="F9" s="150" t="s">
        <v>146</v>
      </c>
      <c r="G9" s="150" t="s">
        <v>145</v>
      </c>
      <c r="H9" s="153">
        <v>225804</v>
      </c>
      <c r="I9" s="62">
        <v>225804</v>
      </c>
      <c r="J9" s="62">
        <v>56451</v>
      </c>
      <c r="K9" s="62"/>
      <c r="L9" s="62">
        <v>169353</v>
      </c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</row>
    <row r="10" ht="20.25" customHeight="1" spans="1:23">
      <c r="A10" s="150" t="str">
        <f t="shared" si="0"/>
        <v>       玉溪市数字玉溪建设服务中心</v>
      </c>
      <c r="B10" s="150" t="s">
        <v>147</v>
      </c>
      <c r="C10" s="150" t="s">
        <v>148</v>
      </c>
      <c r="D10" s="150" t="s">
        <v>80</v>
      </c>
      <c r="E10" s="150" t="s">
        <v>149</v>
      </c>
      <c r="F10" s="150" t="s">
        <v>150</v>
      </c>
      <c r="G10" s="150" t="s">
        <v>151</v>
      </c>
      <c r="H10" s="153">
        <v>12278.39</v>
      </c>
      <c r="I10" s="62">
        <v>12278.39</v>
      </c>
      <c r="J10" s="62">
        <v>3069.6</v>
      </c>
      <c r="K10" s="150"/>
      <c r="L10" s="62">
        <v>9208.79</v>
      </c>
      <c r="M10" s="150"/>
      <c r="N10" s="62"/>
      <c r="O10" s="62"/>
      <c r="P10" s="150"/>
      <c r="Q10" s="62"/>
      <c r="R10" s="62"/>
      <c r="S10" s="62"/>
      <c r="T10" s="62"/>
      <c r="U10" s="62"/>
      <c r="V10" s="62"/>
      <c r="W10" s="62"/>
    </row>
    <row r="11" ht="20.25" customHeight="1" spans="1:23">
      <c r="A11" s="150" t="str">
        <f t="shared" si="0"/>
        <v>       玉溪市数字玉溪建设服务中心</v>
      </c>
      <c r="B11" s="150" t="s">
        <v>147</v>
      </c>
      <c r="C11" s="150" t="s">
        <v>148</v>
      </c>
      <c r="D11" s="150" t="s">
        <v>85</v>
      </c>
      <c r="E11" s="150" t="s">
        <v>152</v>
      </c>
      <c r="F11" s="150" t="s">
        <v>153</v>
      </c>
      <c r="G11" s="150" t="s">
        <v>154</v>
      </c>
      <c r="H11" s="153">
        <v>272208</v>
      </c>
      <c r="I11" s="62">
        <v>272208</v>
      </c>
      <c r="J11" s="62">
        <v>68052</v>
      </c>
      <c r="K11" s="150"/>
      <c r="L11" s="62">
        <v>204156</v>
      </c>
      <c r="M11" s="150"/>
      <c r="N11" s="62"/>
      <c r="O11" s="62"/>
      <c r="P11" s="150"/>
      <c r="Q11" s="62"/>
      <c r="R11" s="62"/>
      <c r="S11" s="62"/>
      <c r="T11" s="62"/>
      <c r="U11" s="62"/>
      <c r="V11" s="62"/>
      <c r="W11" s="62"/>
    </row>
    <row r="12" ht="20.25" customHeight="1" spans="1:23">
      <c r="A12" s="150" t="str">
        <f t="shared" si="0"/>
        <v>       玉溪市数字玉溪建设服务中心</v>
      </c>
      <c r="B12" s="150" t="s">
        <v>147</v>
      </c>
      <c r="C12" s="150" t="s">
        <v>148</v>
      </c>
      <c r="D12" s="150" t="s">
        <v>89</v>
      </c>
      <c r="E12" s="150" t="s">
        <v>155</v>
      </c>
      <c r="F12" s="150" t="s">
        <v>156</v>
      </c>
      <c r="G12" s="150" t="s">
        <v>157</v>
      </c>
      <c r="H12" s="153">
        <v>141207.9</v>
      </c>
      <c r="I12" s="62">
        <v>141207.9</v>
      </c>
      <c r="J12" s="62">
        <v>35301.98</v>
      </c>
      <c r="K12" s="150"/>
      <c r="L12" s="62">
        <v>105905.92</v>
      </c>
      <c r="M12" s="150"/>
      <c r="N12" s="62"/>
      <c r="O12" s="62"/>
      <c r="P12" s="150"/>
      <c r="Q12" s="62"/>
      <c r="R12" s="62"/>
      <c r="S12" s="62"/>
      <c r="T12" s="62"/>
      <c r="U12" s="62"/>
      <c r="V12" s="62"/>
      <c r="W12" s="62"/>
    </row>
    <row r="13" ht="20.25" customHeight="1" spans="1:23">
      <c r="A13" s="150" t="str">
        <f t="shared" si="0"/>
        <v>       玉溪市数字玉溪建设服务中心</v>
      </c>
      <c r="B13" s="150" t="s">
        <v>147</v>
      </c>
      <c r="C13" s="150" t="s">
        <v>148</v>
      </c>
      <c r="D13" s="150" t="s">
        <v>90</v>
      </c>
      <c r="E13" s="150" t="s">
        <v>158</v>
      </c>
      <c r="F13" s="150" t="s">
        <v>159</v>
      </c>
      <c r="G13" s="150" t="s">
        <v>160</v>
      </c>
      <c r="H13" s="153">
        <v>88665</v>
      </c>
      <c r="I13" s="62">
        <v>88665</v>
      </c>
      <c r="J13" s="62">
        <v>22166.25</v>
      </c>
      <c r="K13" s="150"/>
      <c r="L13" s="62">
        <v>66498.75</v>
      </c>
      <c r="M13" s="150"/>
      <c r="N13" s="62"/>
      <c r="O13" s="62"/>
      <c r="P13" s="150"/>
      <c r="Q13" s="62"/>
      <c r="R13" s="62"/>
      <c r="S13" s="62"/>
      <c r="T13" s="62"/>
      <c r="U13" s="62"/>
      <c r="V13" s="62"/>
      <c r="W13" s="62"/>
    </row>
    <row r="14" ht="20.25" customHeight="1" spans="1:23">
      <c r="A14" s="150" t="str">
        <f t="shared" si="0"/>
        <v>       玉溪市数字玉溪建设服务中心</v>
      </c>
      <c r="B14" s="150" t="s">
        <v>147</v>
      </c>
      <c r="C14" s="150" t="s">
        <v>148</v>
      </c>
      <c r="D14" s="150" t="s">
        <v>91</v>
      </c>
      <c r="E14" s="150" t="s">
        <v>161</v>
      </c>
      <c r="F14" s="150" t="s">
        <v>150</v>
      </c>
      <c r="G14" s="150" t="s">
        <v>151</v>
      </c>
      <c r="H14" s="153">
        <v>12623.33</v>
      </c>
      <c r="I14" s="62">
        <v>12623.33</v>
      </c>
      <c r="J14" s="62">
        <v>7391.83</v>
      </c>
      <c r="K14" s="150"/>
      <c r="L14" s="62">
        <v>5231.5</v>
      </c>
      <c r="M14" s="150"/>
      <c r="N14" s="62"/>
      <c r="O14" s="62"/>
      <c r="P14" s="150"/>
      <c r="Q14" s="62"/>
      <c r="R14" s="62"/>
      <c r="S14" s="62"/>
      <c r="T14" s="62"/>
      <c r="U14" s="62"/>
      <c r="V14" s="62"/>
      <c r="W14" s="62"/>
    </row>
    <row r="15" ht="20.25" customHeight="1" spans="1:23">
      <c r="A15" s="150" t="str">
        <f t="shared" si="0"/>
        <v>       玉溪市数字玉溪建设服务中心</v>
      </c>
      <c r="B15" s="150" t="s">
        <v>162</v>
      </c>
      <c r="C15" s="150" t="s">
        <v>163</v>
      </c>
      <c r="D15" s="150" t="s">
        <v>80</v>
      </c>
      <c r="E15" s="150" t="s">
        <v>149</v>
      </c>
      <c r="F15" s="150" t="s">
        <v>164</v>
      </c>
      <c r="G15" s="150" t="s">
        <v>165</v>
      </c>
      <c r="H15" s="153">
        <v>633060</v>
      </c>
      <c r="I15" s="62">
        <v>633060</v>
      </c>
      <c r="J15" s="62">
        <v>158265</v>
      </c>
      <c r="K15" s="150"/>
      <c r="L15" s="62">
        <v>474795</v>
      </c>
      <c r="M15" s="150"/>
      <c r="N15" s="62"/>
      <c r="O15" s="62"/>
      <c r="P15" s="150"/>
      <c r="Q15" s="62"/>
      <c r="R15" s="62"/>
      <c r="S15" s="62"/>
      <c r="T15" s="62"/>
      <c r="U15" s="62"/>
      <c r="V15" s="62"/>
      <c r="W15" s="62"/>
    </row>
    <row r="16" ht="20.25" customHeight="1" spans="1:23">
      <c r="A16" s="150" t="str">
        <f t="shared" si="0"/>
        <v>       玉溪市数字玉溪建设服务中心</v>
      </c>
      <c r="B16" s="150" t="s">
        <v>162</v>
      </c>
      <c r="C16" s="150" t="s">
        <v>163</v>
      </c>
      <c r="D16" s="150" t="s">
        <v>80</v>
      </c>
      <c r="E16" s="150" t="s">
        <v>149</v>
      </c>
      <c r="F16" s="150" t="s">
        <v>166</v>
      </c>
      <c r="G16" s="150" t="s">
        <v>167</v>
      </c>
      <c r="H16" s="153">
        <v>156</v>
      </c>
      <c r="I16" s="62">
        <v>156</v>
      </c>
      <c r="J16" s="62">
        <v>39</v>
      </c>
      <c r="K16" s="150"/>
      <c r="L16" s="62">
        <v>117</v>
      </c>
      <c r="M16" s="150"/>
      <c r="N16" s="62"/>
      <c r="O16" s="62"/>
      <c r="P16" s="150"/>
      <c r="Q16" s="62"/>
      <c r="R16" s="62"/>
      <c r="S16" s="62"/>
      <c r="T16" s="62"/>
      <c r="U16" s="62"/>
      <c r="V16" s="62"/>
      <c r="W16" s="62"/>
    </row>
    <row r="17" ht="20.25" customHeight="1" spans="1:23">
      <c r="A17" s="150" t="str">
        <f t="shared" si="0"/>
        <v>       玉溪市数字玉溪建设服务中心</v>
      </c>
      <c r="B17" s="150" t="s">
        <v>162</v>
      </c>
      <c r="C17" s="150" t="s">
        <v>163</v>
      </c>
      <c r="D17" s="150" t="s">
        <v>80</v>
      </c>
      <c r="E17" s="150" t="s">
        <v>149</v>
      </c>
      <c r="F17" s="150" t="s">
        <v>168</v>
      </c>
      <c r="G17" s="150" t="s">
        <v>169</v>
      </c>
      <c r="H17" s="153">
        <v>237180</v>
      </c>
      <c r="I17" s="62">
        <v>237180</v>
      </c>
      <c r="J17" s="62">
        <v>59295</v>
      </c>
      <c r="K17" s="150"/>
      <c r="L17" s="62">
        <v>177885</v>
      </c>
      <c r="M17" s="150"/>
      <c r="N17" s="62"/>
      <c r="O17" s="62"/>
      <c r="P17" s="150"/>
      <c r="Q17" s="62"/>
      <c r="R17" s="62"/>
      <c r="S17" s="62"/>
      <c r="T17" s="62"/>
      <c r="U17" s="62"/>
      <c r="V17" s="62"/>
      <c r="W17" s="62"/>
    </row>
    <row r="18" ht="20.25" customHeight="1" spans="1:23">
      <c r="A18" s="150" t="str">
        <f t="shared" si="0"/>
        <v>       玉溪市数字玉溪建设服务中心</v>
      </c>
      <c r="B18" s="150" t="s">
        <v>162</v>
      </c>
      <c r="C18" s="150" t="s">
        <v>163</v>
      </c>
      <c r="D18" s="150" t="s">
        <v>98</v>
      </c>
      <c r="E18" s="150" t="s">
        <v>170</v>
      </c>
      <c r="F18" s="150" t="s">
        <v>166</v>
      </c>
      <c r="G18" s="150" t="s">
        <v>167</v>
      </c>
      <c r="H18" s="153">
        <v>31272</v>
      </c>
      <c r="I18" s="62">
        <v>31272</v>
      </c>
      <c r="J18" s="62">
        <v>7818</v>
      </c>
      <c r="K18" s="150"/>
      <c r="L18" s="62">
        <v>23454</v>
      </c>
      <c r="M18" s="150"/>
      <c r="N18" s="62"/>
      <c r="O18" s="62"/>
      <c r="P18" s="150"/>
      <c r="Q18" s="62"/>
      <c r="R18" s="62"/>
      <c r="S18" s="62"/>
      <c r="T18" s="62"/>
      <c r="U18" s="62"/>
      <c r="V18" s="62"/>
      <c r="W18" s="62"/>
    </row>
    <row r="19" ht="20.25" customHeight="1" spans="1:23">
      <c r="A19" s="150" t="str">
        <f t="shared" si="0"/>
        <v>       玉溪市数字玉溪建设服务中心</v>
      </c>
      <c r="B19" s="150" t="s">
        <v>171</v>
      </c>
      <c r="C19" s="150" t="s">
        <v>172</v>
      </c>
      <c r="D19" s="150" t="s">
        <v>84</v>
      </c>
      <c r="E19" s="150" t="s">
        <v>173</v>
      </c>
      <c r="F19" s="150" t="s">
        <v>174</v>
      </c>
      <c r="G19" s="150" t="s">
        <v>175</v>
      </c>
      <c r="H19" s="153">
        <v>26400</v>
      </c>
      <c r="I19" s="62">
        <v>26400</v>
      </c>
      <c r="J19" s="62">
        <v>5280</v>
      </c>
      <c r="K19" s="150"/>
      <c r="L19" s="62">
        <v>21120</v>
      </c>
      <c r="M19" s="150"/>
      <c r="N19" s="62"/>
      <c r="O19" s="62"/>
      <c r="P19" s="150"/>
      <c r="Q19" s="62"/>
      <c r="R19" s="62"/>
      <c r="S19" s="62"/>
      <c r="T19" s="62"/>
      <c r="U19" s="62"/>
      <c r="V19" s="62"/>
      <c r="W19" s="62"/>
    </row>
    <row r="20" ht="20.25" customHeight="1" spans="1:23">
      <c r="A20" s="150" t="str">
        <f t="shared" si="0"/>
        <v>       玉溪市数字玉溪建设服务中心</v>
      </c>
      <c r="B20" s="150" t="s">
        <v>176</v>
      </c>
      <c r="C20" s="150" t="s">
        <v>121</v>
      </c>
      <c r="D20" s="150" t="s">
        <v>80</v>
      </c>
      <c r="E20" s="150" t="s">
        <v>149</v>
      </c>
      <c r="F20" s="150" t="s">
        <v>177</v>
      </c>
      <c r="G20" s="150" t="s">
        <v>121</v>
      </c>
      <c r="H20" s="153">
        <v>9600</v>
      </c>
      <c r="I20" s="62">
        <v>9600</v>
      </c>
      <c r="J20" s="62"/>
      <c r="K20" s="150"/>
      <c r="L20" s="62">
        <v>9600</v>
      </c>
      <c r="M20" s="150"/>
      <c r="N20" s="62"/>
      <c r="O20" s="62"/>
      <c r="P20" s="150"/>
      <c r="Q20" s="62"/>
      <c r="R20" s="62"/>
      <c r="S20" s="62"/>
      <c r="T20" s="62"/>
      <c r="U20" s="62"/>
      <c r="V20" s="62"/>
      <c r="W20" s="62"/>
    </row>
    <row r="21" ht="20.25" customHeight="1" spans="1:23">
      <c r="A21" s="150" t="str">
        <f t="shared" si="0"/>
        <v>       玉溪市数字玉溪建设服务中心</v>
      </c>
      <c r="B21" s="150" t="s">
        <v>178</v>
      </c>
      <c r="C21" s="150" t="s">
        <v>179</v>
      </c>
      <c r="D21" s="150" t="s">
        <v>80</v>
      </c>
      <c r="E21" s="150" t="s">
        <v>149</v>
      </c>
      <c r="F21" s="150" t="s">
        <v>180</v>
      </c>
      <c r="G21" s="150" t="s">
        <v>179</v>
      </c>
      <c r="H21" s="153">
        <v>27454.56</v>
      </c>
      <c r="I21" s="62">
        <v>27454.56</v>
      </c>
      <c r="J21" s="62"/>
      <c r="K21" s="150"/>
      <c r="L21" s="62">
        <v>27454.56</v>
      </c>
      <c r="M21" s="150"/>
      <c r="N21" s="62"/>
      <c r="O21" s="62"/>
      <c r="P21" s="150"/>
      <c r="Q21" s="62"/>
      <c r="R21" s="62"/>
      <c r="S21" s="62"/>
      <c r="T21" s="62"/>
      <c r="U21" s="62"/>
      <c r="V21" s="62"/>
      <c r="W21" s="62"/>
    </row>
    <row r="22" ht="20.25" customHeight="1" spans="1:23">
      <c r="A22" s="150" t="str">
        <f t="shared" si="0"/>
        <v>       玉溪市数字玉溪建设服务中心</v>
      </c>
      <c r="B22" s="150" t="s">
        <v>181</v>
      </c>
      <c r="C22" s="150" t="s">
        <v>182</v>
      </c>
      <c r="D22" s="150" t="s">
        <v>80</v>
      </c>
      <c r="E22" s="150" t="s">
        <v>149</v>
      </c>
      <c r="F22" s="150" t="s">
        <v>183</v>
      </c>
      <c r="G22" s="150" t="s">
        <v>184</v>
      </c>
      <c r="H22" s="153">
        <v>80500</v>
      </c>
      <c r="I22" s="62">
        <v>80500</v>
      </c>
      <c r="J22" s="62"/>
      <c r="K22" s="150"/>
      <c r="L22" s="62">
        <v>80500</v>
      </c>
      <c r="M22" s="150"/>
      <c r="N22" s="62"/>
      <c r="O22" s="62"/>
      <c r="P22" s="150"/>
      <c r="Q22" s="62"/>
      <c r="R22" s="62"/>
      <c r="S22" s="62"/>
      <c r="T22" s="62"/>
      <c r="U22" s="62"/>
      <c r="V22" s="62"/>
      <c r="W22" s="62"/>
    </row>
    <row r="23" ht="20.25" customHeight="1" spans="1:23">
      <c r="A23" s="150" t="str">
        <f t="shared" si="0"/>
        <v>       玉溪市数字玉溪建设服务中心</v>
      </c>
      <c r="B23" s="150" t="s">
        <v>181</v>
      </c>
      <c r="C23" s="150" t="s">
        <v>182</v>
      </c>
      <c r="D23" s="150" t="s">
        <v>80</v>
      </c>
      <c r="E23" s="150" t="s">
        <v>149</v>
      </c>
      <c r="F23" s="150" t="s">
        <v>185</v>
      </c>
      <c r="G23" s="150" t="s">
        <v>186</v>
      </c>
      <c r="H23" s="153">
        <v>30000</v>
      </c>
      <c r="I23" s="62">
        <v>30000</v>
      </c>
      <c r="J23" s="62"/>
      <c r="K23" s="150"/>
      <c r="L23" s="62">
        <v>30000</v>
      </c>
      <c r="M23" s="150"/>
      <c r="N23" s="62"/>
      <c r="O23" s="62"/>
      <c r="P23" s="150"/>
      <c r="Q23" s="62"/>
      <c r="R23" s="62"/>
      <c r="S23" s="62"/>
      <c r="T23" s="62"/>
      <c r="U23" s="62"/>
      <c r="V23" s="62"/>
      <c r="W23" s="62"/>
    </row>
    <row r="24" ht="20.25" customHeight="1" spans="1:23">
      <c r="A24" s="150" t="str">
        <f t="shared" si="0"/>
        <v>       玉溪市数字玉溪建设服务中心</v>
      </c>
      <c r="B24" s="150" t="s">
        <v>181</v>
      </c>
      <c r="C24" s="150" t="s">
        <v>182</v>
      </c>
      <c r="D24" s="150" t="s">
        <v>80</v>
      </c>
      <c r="E24" s="150" t="s">
        <v>149</v>
      </c>
      <c r="F24" s="150" t="s">
        <v>187</v>
      </c>
      <c r="G24" s="150" t="s">
        <v>188</v>
      </c>
      <c r="H24" s="153">
        <v>5000</v>
      </c>
      <c r="I24" s="62">
        <v>5000</v>
      </c>
      <c r="J24" s="62"/>
      <c r="K24" s="150"/>
      <c r="L24" s="62">
        <v>5000</v>
      </c>
      <c r="M24" s="150"/>
      <c r="N24" s="62"/>
      <c r="O24" s="62"/>
      <c r="P24" s="150"/>
      <c r="Q24" s="62"/>
      <c r="R24" s="62"/>
      <c r="S24" s="62"/>
      <c r="T24" s="62"/>
      <c r="U24" s="62"/>
      <c r="V24" s="62"/>
      <c r="W24" s="62"/>
    </row>
    <row r="25" ht="20.25" customHeight="1" spans="1:23">
      <c r="A25" s="150" t="str">
        <f t="shared" si="0"/>
        <v>       玉溪市数字玉溪建设服务中心</v>
      </c>
      <c r="B25" s="150" t="s">
        <v>181</v>
      </c>
      <c r="C25" s="150" t="s">
        <v>182</v>
      </c>
      <c r="D25" s="150" t="s">
        <v>80</v>
      </c>
      <c r="E25" s="150" t="s">
        <v>149</v>
      </c>
      <c r="F25" s="150" t="s">
        <v>189</v>
      </c>
      <c r="G25" s="150" t="s">
        <v>190</v>
      </c>
      <c r="H25" s="153">
        <v>4400</v>
      </c>
      <c r="I25" s="62">
        <v>4400</v>
      </c>
      <c r="J25" s="62"/>
      <c r="K25" s="150"/>
      <c r="L25" s="62">
        <v>4400</v>
      </c>
      <c r="M25" s="150"/>
      <c r="N25" s="62"/>
      <c r="O25" s="62"/>
      <c r="P25" s="150"/>
      <c r="Q25" s="62"/>
      <c r="R25" s="62"/>
      <c r="S25" s="62"/>
      <c r="T25" s="62"/>
      <c r="U25" s="62"/>
      <c r="V25" s="62"/>
      <c r="W25" s="62"/>
    </row>
    <row r="26" ht="20.25" customHeight="1" spans="1:23">
      <c r="A26" s="150" t="str">
        <f t="shared" si="0"/>
        <v>       玉溪市数字玉溪建设服务中心</v>
      </c>
      <c r="B26" s="150" t="s">
        <v>181</v>
      </c>
      <c r="C26" s="150" t="s">
        <v>182</v>
      </c>
      <c r="D26" s="150" t="s">
        <v>80</v>
      </c>
      <c r="E26" s="150" t="s">
        <v>149</v>
      </c>
      <c r="F26" s="150" t="s">
        <v>191</v>
      </c>
      <c r="G26" s="150" t="s">
        <v>192</v>
      </c>
      <c r="H26" s="153">
        <v>10000</v>
      </c>
      <c r="I26" s="62">
        <v>10000</v>
      </c>
      <c r="J26" s="62"/>
      <c r="K26" s="150"/>
      <c r="L26" s="62">
        <v>10000</v>
      </c>
      <c r="M26" s="150"/>
      <c r="N26" s="62"/>
      <c r="O26" s="62"/>
      <c r="P26" s="150"/>
      <c r="Q26" s="62"/>
      <c r="R26" s="62"/>
      <c r="S26" s="62"/>
      <c r="T26" s="62"/>
      <c r="U26" s="62"/>
      <c r="V26" s="62"/>
      <c r="W26" s="62"/>
    </row>
    <row r="27" ht="20.25" customHeight="1" spans="1:23">
      <c r="A27" s="150" t="str">
        <f t="shared" si="0"/>
        <v>       玉溪市数字玉溪建设服务中心</v>
      </c>
      <c r="B27" s="150" t="s">
        <v>181</v>
      </c>
      <c r="C27" s="150" t="s">
        <v>182</v>
      </c>
      <c r="D27" s="150" t="s">
        <v>80</v>
      </c>
      <c r="E27" s="150" t="s">
        <v>149</v>
      </c>
      <c r="F27" s="150" t="s">
        <v>193</v>
      </c>
      <c r="G27" s="150" t="s">
        <v>194</v>
      </c>
      <c r="H27" s="153">
        <v>33000</v>
      </c>
      <c r="I27" s="62">
        <v>33000</v>
      </c>
      <c r="J27" s="62"/>
      <c r="K27" s="150"/>
      <c r="L27" s="62">
        <v>33000</v>
      </c>
      <c r="M27" s="150"/>
      <c r="N27" s="62"/>
      <c r="O27" s="62"/>
      <c r="P27" s="150"/>
      <c r="Q27" s="62"/>
      <c r="R27" s="62"/>
      <c r="S27" s="62"/>
      <c r="T27" s="62"/>
      <c r="U27" s="62"/>
      <c r="V27" s="62"/>
      <c r="W27" s="62"/>
    </row>
    <row r="28" ht="20.25" customHeight="1" spans="1:23">
      <c r="A28" s="150" t="str">
        <f t="shared" si="0"/>
        <v>       玉溪市数字玉溪建设服务中心</v>
      </c>
      <c r="B28" s="150" t="s">
        <v>181</v>
      </c>
      <c r="C28" s="150" t="s">
        <v>182</v>
      </c>
      <c r="D28" s="150" t="s">
        <v>84</v>
      </c>
      <c r="E28" s="150" t="s">
        <v>173</v>
      </c>
      <c r="F28" s="150" t="s">
        <v>193</v>
      </c>
      <c r="G28" s="150" t="s">
        <v>194</v>
      </c>
      <c r="H28" s="153">
        <v>600</v>
      </c>
      <c r="I28" s="62">
        <v>600</v>
      </c>
      <c r="J28" s="62"/>
      <c r="K28" s="150"/>
      <c r="L28" s="62">
        <v>600</v>
      </c>
      <c r="M28" s="150"/>
      <c r="N28" s="62"/>
      <c r="O28" s="62"/>
      <c r="P28" s="150"/>
      <c r="Q28" s="62"/>
      <c r="R28" s="62"/>
      <c r="S28" s="62"/>
      <c r="T28" s="62"/>
      <c r="U28" s="62"/>
      <c r="V28" s="62"/>
      <c r="W28" s="62"/>
    </row>
    <row r="29" ht="20.25" customHeight="1" spans="1:23">
      <c r="A29" s="150" t="str">
        <f t="shared" si="0"/>
        <v>       玉溪市数字玉溪建设服务中心</v>
      </c>
      <c r="B29" s="150" t="s">
        <v>195</v>
      </c>
      <c r="C29" s="150" t="s">
        <v>196</v>
      </c>
      <c r="D29" s="150" t="s">
        <v>89</v>
      </c>
      <c r="E29" s="150" t="s">
        <v>155</v>
      </c>
      <c r="F29" s="150" t="s">
        <v>197</v>
      </c>
      <c r="G29" s="150" t="s">
        <v>198</v>
      </c>
      <c r="H29" s="153">
        <v>8000</v>
      </c>
      <c r="I29" s="62">
        <v>8000</v>
      </c>
      <c r="J29" s="62"/>
      <c r="K29" s="150"/>
      <c r="L29" s="62">
        <v>8000</v>
      </c>
      <c r="M29" s="150"/>
      <c r="N29" s="62"/>
      <c r="O29" s="62"/>
      <c r="P29" s="150"/>
      <c r="Q29" s="62"/>
      <c r="R29" s="62"/>
      <c r="S29" s="62"/>
      <c r="T29" s="62"/>
      <c r="U29" s="62"/>
      <c r="V29" s="62"/>
      <c r="W29" s="62"/>
    </row>
    <row r="30" ht="20.25" customHeight="1" spans="1:23">
      <c r="A30" s="150" t="str">
        <f t="shared" si="0"/>
        <v>       玉溪市数字玉溪建设服务中心</v>
      </c>
      <c r="B30" s="150" t="s">
        <v>199</v>
      </c>
      <c r="C30" s="150" t="s">
        <v>200</v>
      </c>
      <c r="D30" s="150" t="s">
        <v>80</v>
      </c>
      <c r="E30" s="150" t="s">
        <v>149</v>
      </c>
      <c r="F30" s="150" t="s">
        <v>168</v>
      </c>
      <c r="G30" s="150" t="s">
        <v>169</v>
      </c>
      <c r="H30" s="153">
        <v>1116000</v>
      </c>
      <c r="I30" s="62">
        <v>1116000</v>
      </c>
      <c r="J30" s="62">
        <v>279000</v>
      </c>
      <c r="K30" s="150"/>
      <c r="L30" s="62">
        <v>837000</v>
      </c>
      <c r="M30" s="150"/>
      <c r="N30" s="62"/>
      <c r="O30" s="62"/>
      <c r="P30" s="150"/>
      <c r="Q30" s="62"/>
      <c r="R30" s="62"/>
      <c r="S30" s="62"/>
      <c r="T30" s="62"/>
      <c r="U30" s="62"/>
      <c r="V30" s="62"/>
      <c r="W30" s="62"/>
    </row>
    <row r="31" ht="20.25" customHeight="1" spans="1:23">
      <c r="A31" s="150" t="str">
        <f t="shared" si="0"/>
        <v>       玉溪市数字玉溪建设服务中心</v>
      </c>
      <c r="B31" s="150" t="s">
        <v>201</v>
      </c>
      <c r="C31" s="150" t="s">
        <v>202</v>
      </c>
      <c r="D31" s="150" t="s">
        <v>80</v>
      </c>
      <c r="E31" s="150" t="s">
        <v>149</v>
      </c>
      <c r="F31" s="150" t="s">
        <v>168</v>
      </c>
      <c r="G31" s="150" t="s">
        <v>169</v>
      </c>
      <c r="H31" s="153">
        <v>375000</v>
      </c>
      <c r="I31" s="62">
        <v>375000</v>
      </c>
      <c r="J31" s="62"/>
      <c r="K31" s="150"/>
      <c r="L31" s="62">
        <v>375000</v>
      </c>
      <c r="M31" s="150"/>
      <c r="N31" s="62"/>
      <c r="O31" s="62"/>
      <c r="P31" s="150"/>
      <c r="Q31" s="62"/>
      <c r="R31" s="62"/>
      <c r="S31" s="62"/>
      <c r="T31" s="62"/>
      <c r="U31" s="62"/>
      <c r="V31" s="62"/>
      <c r="W31" s="62"/>
    </row>
    <row r="32" ht="20.25" customHeight="1" spans="1:23">
      <c r="A32" s="152" t="s">
        <v>30</v>
      </c>
      <c r="B32" s="152"/>
      <c r="C32" s="152"/>
      <c r="D32" s="152"/>
      <c r="E32" s="152"/>
      <c r="F32" s="152"/>
      <c r="G32" s="152"/>
      <c r="H32" s="62">
        <v>3380409.18</v>
      </c>
      <c r="I32" s="62">
        <v>3380409.18</v>
      </c>
      <c r="J32" s="62">
        <v>702129.66</v>
      </c>
      <c r="K32" s="62"/>
      <c r="L32" s="62">
        <v>2678279.52</v>
      </c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2:G32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4"/>
  <sheetViews>
    <sheetView showZeros="0" zoomScale="49" zoomScaleNormal="49" workbookViewId="0">
      <selection activeCell="A2" sqref="A2:W14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1:23">
      <c r="B1" s="130"/>
      <c r="E1" s="142"/>
      <c r="F1" s="142"/>
      <c r="G1" s="142"/>
      <c r="H1" s="142"/>
      <c r="K1" s="130"/>
      <c r="N1" s="130"/>
      <c r="O1" s="130"/>
      <c r="P1" s="130"/>
      <c r="U1" s="143"/>
      <c r="W1" s="131" t="s">
        <v>203</v>
      </c>
    </row>
    <row r="2" ht="27.75" customHeight="1" spans="1:23">
      <c r="A2" s="32" t="s">
        <v>204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ht="13.5" customHeight="1" spans="1:23">
      <c r="A3" s="5" t="str">
        <f>"单位名称："&amp;"玉溪市数字玉溪建设服务中心"</f>
        <v>单位名称：玉溪市数字玉溪建设服务中心</v>
      </c>
      <c r="B3" s="144" t="str">
        <f>"单位名称："&amp;"玉溪市数字玉溪建设服务中心"</f>
        <v>单位名称：玉溪市数字玉溪建设服务中心</v>
      </c>
      <c r="C3" s="144"/>
      <c r="D3" s="144"/>
      <c r="E3" s="144"/>
      <c r="F3" s="144"/>
      <c r="G3" s="144"/>
      <c r="H3" s="144"/>
      <c r="I3" s="144"/>
      <c r="J3" s="7"/>
      <c r="K3" s="7"/>
      <c r="L3" s="7"/>
      <c r="M3" s="7"/>
      <c r="N3" s="7"/>
      <c r="O3" s="7"/>
      <c r="P3" s="7"/>
      <c r="Q3" s="7"/>
      <c r="U3" s="143"/>
      <c r="W3" s="134" t="s">
        <v>2</v>
      </c>
    </row>
    <row r="4" ht="21.75" customHeight="1" spans="1:23">
      <c r="A4" s="9" t="s">
        <v>205</v>
      </c>
      <c r="B4" s="9" t="s">
        <v>126</v>
      </c>
      <c r="C4" s="9" t="s">
        <v>127</v>
      </c>
      <c r="D4" s="9" t="s">
        <v>206</v>
      </c>
      <c r="E4" s="10" t="s">
        <v>128</v>
      </c>
      <c r="F4" s="10" t="s">
        <v>129</v>
      </c>
      <c r="G4" s="10" t="s">
        <v>130</v>
      </c>
      <c r="H4" s="10" t="s">
        <v>131</v>
      </c>
      <c r="I4" s="20" t="s">
        <v>30</v>
      </c>
      <c r="J4" s="20" t="s">
        <v>207</v>
      </c>
      <c r="K4" s="20"/>
      <c r="L4" s="20"/>
      <c r="M4" s="20"/>
      <c r="N4" s="20" t="s">
        <v>133</v>
      </c>
      <c r="O4" s="20"/>
      <c r="P4" s="20"/>
      <c r="Q4" s="10" t="s">
        <v>36</v>
      </c>
      <c r="R4" s="11" t="s">
        <v>208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5" t="s">
        <v>33</v>
      </c>
      <c r="K5" s="145"/>
      <c r="L5" s="145" t="s">
        <v>34</v>
      </c>
      <c r="M5" s="145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139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5" t="s">
        <v>32</v>
      </c>
      <c r="K6" s="145" t="s">
        <v>209</v>
      </c>
      <c r="L6" s="145"/>
      <c r="M6" s="145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6">
        <v>1</v>
      </c>
      <c r="B7" s="146">
        <v>2</v>
      </c>
      <c r="C7" s="146">
        <v>3</v>
      </c>
      <c r="D7" s="146">
        <v>4</v>
      </c>
      <c r="E7" s="146">
        <v>5</v>
      </c>
      <c r="F7" s="146">
        <v>6</v>
      </c>
      <c r="G7" s="146">
        <v>7</v>
      </c>
      <c r="H7" s="146">
        <v>8</v>
      </c>
      <c r="I7" s="146">
        <v>9</v>
      </c>
      <c r="J7" s="146">
        <v>10</v>
      </c>
      <c r="K7" s="146">
        <v>11</v>
      </c>
      <c r="L7" s="146">
        <v>12</v>
      </c>
      <c r="M7" s="146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146">
        <v>21</v>
      </c>
      <c r="V7" s="146">
        <v>22</v>
      </c>
      <c r="W7" s="146">
        <v>23</v>
      </c>
    </row>
    <row r="8" ht="32.9" customHeight="1" spans="1:23">
      <c r="A8" s="67"/>
      <c r="B8" s="147"/>
      <c r="C8" s="67" t="s">
        <v>210</v>
      </c>
      <c r="D8" s="67"/>
      <c r="E8" s="67"/>
      <c r="F8" s="67"/>
      <c r="G8" s="67"/>
      <c r="H8" s="67"/>
      <c r="I8" s="50">
        <v>5000000</v>
      </c>
      <c r="J8" s="50"/>
      <c r="K8" s="50"/>
      <c r="L8" s="50"/>
      <c r="M8" s="50"/>
      <c r="N8" s="50">
        <v>5000000</v>
      </c>
      <c r="O8" s="50"/>
      <c r="P8" s="50"/>
      <c r="Q8" s="50"/>
      <c r="R8" s="50"/>
      <c r="S8" s="50"/>
      <c r="T8" s="50"/>
      <c r="U8" s="50"/>
      <c r="V8" s="50"/>
      <c r="W8" s="50"/>
    </row>
    <row r="9" ht="32.9" customHeight="1" spans="1:23">
      <c r="A9" s="67" t="s">
        <v>211</v>
      </c>
      <c r="B9" s="147" t="s">
        <v>212</v>
      </c>
      <c r="C9" s="67" t="s">
        <v>210</v>
      </c>
      <c r="D9" s="67" t="s">
        <v>64</v>
      </c>
      <c r="E9" s="67" t="s">
        <v>81</v>
      </c>
      <c r="F9" s="67" t="s">
        <v>213</v>
      </c>
      <c r="G9" s="67" t="s">
        <v>193</v>
      </c>
      <c r="H9" s="67" t="s">
        <v>194</v>
      </c>
      <c r="I9" s="50">
        <v>5000000</v>
      </c>
      <c r="J9" s="50"/>
      <c r="K9" s="50"/>
      <c r="L9" s="50"/>
      <c r="M9" s="50"/>
      <c r="N9" s="50">
        <v>5000000</v>
      </c>
      <c r="O9" s="50"/>
      <c r="P9" s="50"/>
      <c r="Q9" s="50"/>
      <c r="R9" s="50"/>
      <c r="S9" s="50"/>
      <c r="T9" s="50"/>
      <c r="U9" s="50"/>
      <c r="V9" s="50"/>
      <c r="W9" s="50"/>
    </row>
    <row r="10" ht="32.9" customHeight="1" spans="1:23">
      <c r="A10" s="67"/>
      <c r="B10" s="67"/>
      <c r="C10" s="67" t="s">
        <v>214</v>
      </c>
      <c r="D10" s="67"/>
      <c r="E10" s="67"/>
      <c r="F10" s="67"/>
      <c r="G10" s="67"/>
      <c r="H10" s="67"/>
      <c r="I10" s="50">
        <v>4800000</v>
      </c>
      <c r="J10" s="50">
        <v>4800000</v>
      </c>
      <c r="K10" s="50">
        <v>4800000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</row>
    <row r="11" ht="32.9" customHeight="1" spans="1:23">
      <c r="A11" s="67" t="s">
        <v>211</v>
      </c>
      <c r="B11" s="147" t="s">
        <v>215</v>
      </c>
      <c r="C11" s="67" t="s">
        <v>214</v>
      </c>
      <c r="D11" s="67" t="s">
        <v>64</v>
      </c>
      <c r="E11" s="67" t="s">
        <v>80</v>
      </c>
      <c r="F11" s="67" t="s">
        <v>149</v>
      </c>
      <c r="G11" s="67" t="s">
        <v>216</v>
      </c>
      <c r="H11" s="67" t="s">
        <v>217</v>
      </c>
      <c r="I11" s="50">
        <v>4800000</v>
      </c>
      <c r="J11" s="50">
        <v>4800000</v>
      </c>
      <c r="K11" s="50">
        <v>4800000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</row>
    <row r="12" ht="32.9" customHeight="1" spans="1:23">
      <c r="A12" s="67"/>
      <c r="B12" s="67"/>
      <c r="C12" s="67" t="s">
        <v>218</v>
      </c>
      <c r="D12" s="67"/>
      <c r="E12" s="67"/>
      <c r="F12" s="67"/>
      <c r="G12" s="67"/>
      <c r="H12" s="67"/>
      <c r="I12" s="50">
        <v>5000000</v>
      </c>
      <c r="J12" s="50"/>
      <c r="K12" s="50"/>
      <c r="L12" s="50">
        <v>5000000</v>
      </c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</row>
    <row r="13" ht="32.9" customHeight="1" spans="1:23">
      <c r="A13" s="67" t="s">
        <v>211</v>
      </c>
      <c r="B13" s="147" t="s">
        <v>219</v>
      </c>
      <c r="C13" s="67" t="s">
        <v>218</v>
      </c>
      <c r="D13" s="67" t="s">
        <v>64</v>
      </c>
      <c r="E13" s="67" t="s">
        <v>94</v>
      </c>
      <c r="F13" s="67" t="s">
        <v>220</v>
      </c>
      <c r="G13" s="67" t="s">
        <v>216</v>
      </c>
      <c r="H13" s="67" t="s">
        <v>217</v>
      </c>
      <c r="I13" s="50">
        <v>5000000</v>
      </c>
      <c r="J13" s="50"/>
      <c r="K13" s="50"/>
      <c r="L13" s="50">
        <v>5000000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</row>
    <row r="14" ht="18.75" customHeight="1" spans="1:23">
      <c r="A14" s="51" t="s">
        <v>221</v>
      </c>
      <c r="B14" s="52"/>
      <c r="C14" s="52"/>
      <c r="D14" s="52"/>
      <c r="E14" s="52"/>
      <c r="F14" s="52"/>
      <c r="G14" s="52"/>
      <c r="H14" s="53"/>
      <c r="I14" s="50">
        <v>14800000</v>
      </c>
      <c r="J14" s="50">
        <v>4800000</v>
      </c>
      <c r="K14" s="50">
        <v>4800000</v>
      </c>
      <c r="L14" s="50">
        <v>5000000</v>
      </c>
      <c r="M14" s="50"/>
      <c r="N14" s="50">
        <v>5000000</v>
      </c>
      <c r="O14" s="50"/>
      <c r="P14" s="50"/>
      <c r="Q14" s="50"/>
      <c r="R14" s="50"/>
      <c r="S14" s="50"/>
      <c r="T14" s="50"/>
      <c r="U14" s="50"/>
      <c r="V14" s="50"/>
      <c r="W14" s="50"/>
    </row>
  </sheetData>
  <mergeCells count="28">
    <mergeCell ref="A2:W2"/>
    <mergeCell ref="A3:I3"/>
    <mergeCell ref="J4:M4"/>
    <mergeCell ref="N4:P4"/>
    <mergeCell ref="R4:W4"/>
    <mergeCell ref="J5:K5"/>
    <mergeCell ref="A14:H1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20"/>
  <sheetViews>
    <sheetView showZeros="0" zoomScale="70" zoomScaleNormal="70" workbookViewId="0">
      <selection activeCell="A2" sqref="A2:J20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J1" s="140" t="s">
        <v>222</v>
      </c>
    </row>
    <row r="2" ht="28.5" customHeight="1" spans="1:10">
      <c r="A2" s="141" t="s">
        <v>223</v>
      </c>
      <c r="B2" s="32"/>
      <c r="C2" s="32"/>
      <c r="D2" s="32"/>
      <c r="E2" s="32"/>
      <c r="F2" s="84"/>
      <c r="G2" s="32"/>
      <c r="H2" s="84"/>
      <c r="I2" s="84"/>
      <c r="J2" s="32"/>
    </row>
    <row r="3" ht="15" customHeight="1" spans="1:10">
      <c r="A3" s="5" t="str">
        <f>"单位名称："&amp;"玉溪市数字玉溪建设服务中心"</f>
        <v>单位名称：玉溪市数字玉溪建设服务中心</v>
      </c>
    </row>
    <row r="4" ht="14.25" customHeight="1" spans="1:10">
      <c r="A4" s="66" t="s">
        <v>224</v>
      </c>
      <c r="B4" s="66" t="s">
        <v>225</v>
      </c>
      <c r="C4" s="66" t="s">
        <v>226</v>
      </c>
      <c r="D4" s="66" t="s">
        <v>227</v>
      </c>
      <c r="E4" s="66" t="s">
        <v>228</v>
      </c>
      <c r="F4" s="47" t="s">
        <v>229</v>
      </c>
      <c r="G4" s="66" t="s">
        <v>230</v>
      </c>
      <c r="H4" s="47" t="s">
        <v>231</v>
      </c>
      <c r="I4" s="47" t="s">
        <v>232</v>
      </c>
      <c r="J4" s="66" t="s">
        <v>233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47">
        <v>6</v>
      </c>
      <c r="G5" s="66">
        <v>7</v>
      </c>
      <c r="H5" s="47">
        <v>8</v>
      </c>
      <c r="I5" s="47">
        <v>9</v>
      </c>
      <c r="J5" s="66">
        <v>10</v>
      </c>
    </row>
    <row r="6" ht="15" customHeight="1" spans="1:10">
      <c r="A6" s="67" t="s">
        <v>64</v>
      </c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 t="s">
        <v>218</v>
      </c>
      <c r="B7" s="67" t="s">
        <v>234</v>
      </c>
      <c r="C7" s="67" t="s">
        <v>235</v>
      </c>
      <c r="D7" s="67" t="s">
        <v>236</v>
      </c>
      <c r="E7" s="67" t="s">
        <v>237</v>
      </c>
      <c r="F7" s="67" t="s">
        <v>238</v>
      </c>
      <c r="G7" s="48" t="s">
        <v>45</v>
      </c>
      <c r="H7" s="67" t="s">
        <v>239</v>
      </c>
      <c r="I7" s="67" t="s">
        <v>240</v>
      </c>
      <c r="J7" s="67" t="s">
        <v>241</v>
      </c>
    </row>
    <row r="8" ht="33.75" customHeight="1" spans="1:10">
      <c r="A8" s="67" t="s">
        <v>218</v>
      </c>
      <c r="B8" s="67" t="s">
        <v>234</v>
      </c>
      <c r="C8" s="67" t="s">
        <v>235</v>
      </c>
      <c r="D8" s="67" t="s">
        <v>236</v>
      </c>
      <c r="E8" s="67" t="s">
        <v>242</v>
      </c>
      <c r="F8" s="67" t="s">
        <v>238</v>
      </c>
      <c r="G8" s="48" t="s">
        <v>243</v>
      </c>
      <c r="H8" s="67" t="s">
        <v>244</v>
      </c>
      <c r="I8" s="67" t="s">
        <v>240</v>
      </c>
      <c r="J8" s="67" t="s">
        <v>245</v>
      </c>
    </row>
    <row r="9" ht="33.75" customHeight="1" spans="1:10">
      <c r="A9" s="67" t="s">
        <v>218</v>
      </c>
      <c r="B9" s="67" t="s">
        <v>234</v>
      </c>
      <c r="C9" s="67" t="s">
        <v>235</v>
      </c>
      <c r="D9" s="67" t="s">
        <v>246</v>
      </c>
      <c r="E9" s="67" t="s">
        <v>247</v>
      </c>
      <c r="F9" s="67" t="s">
        <v>238</v>
      </c>
      <c r="G9" s="48" t="s">
        <v>248</v>
      </c>
      <c r="H9" s="67" t="s">
        <v>244</v>
      </c>
      <c r="I9" s="67" t="s">
        <v>240</v>
      </c>
      <c r="J9" s="67" t="s">
        <v>249</v>
      </c>
    </row>
    <row r="10" ht="33.75" customHeight="1" spans="1:10">
      <c r="A10" s="67" t="s">
        <v>218</v>
      </c>
      <c r="B10" s="67" t="s">
        <v>234</v>
      </c>
      <c r="C10" s="67" t="s">
        <v>235</v>
      </c>
      <c r="D10" s="67" t="s">
        <v>246</v>
      </c>
      <c r="E10" s="67" t="s">
        <v>250</v>
      </c>
      <c r="F10" s="67" t="s">
        <v>238</v>
      </c>
      <c r="G10" s="48" t="s">
        <v>251</v>
      </c>
      <c r="H10" s="67" t="s">
        <v>244</v>
      </c>
      <c r="I10" s="67" t="s">
        <v>240</v>
      </c>
      <c r="J10" s="67" t="s">
        <v>252</v>
      </c>
    </row>
    <row r="11" ht="33.75" customHeight="1" spans="1:10">
      <c r="A11" s="67" t="s">
        <v>218</v>
      </c>
      <c r="B11" s="67" t="s">
        <v>234</v>
      </c>
      <c r="C11" s="67" t="s">
        <v>253</v>
      </c>
      <c r="D11" s="67" t="s">
        <v>254</v>
      </c>
      <c r="E11" s="67" t="s">
        <v>255</v>
      </c>
      <c r="F11" s="67" t="s">
        <v>256</v>
      </c>
      <c r="G11" s="48" t="s">
        <v>257</v>
      </c>
      <c r="H11" s="67" t="s">
        <v>244</v>
      </c>
      <c r="I11" s="67" t="s">
        <v>240</v>
      </c>
      <c r="J11" s="67" t="s">
        <v>258</v>
      </c>
    </row>
    <row r="12" ht="33.75" customHeight="1" spans="1:10">
      <c r="A12" s="67" t="s">
        <v>218</v>
      </c>
      <c r="B12" s="67" t="s">
        <v>234</v>
      </c>
      <c r="C12" s="67" t="s">
        <v>253</v>
      </c>
      <c r="D12" s="67" t="s">
        <v>254</v>
      </c>
      <c r="E12" s="67" t="s">
        <v>259</v>
      </c>
      <c r="F12" s="67" t="s">
        <v>238</v>
      </c>
      <c r="G12" s="48" t="s">
        <v>260</v>
      </c>
      <c r="H12" s="67" t="s">
        <v>261</v>
      </c>
      <c r="I12" s="67" t="s">
        <v>240</v>
      </c>
      <c r="J12" s="67" t="s">
        <v>262</v>
      </c>
    </row>
    <row r="13" ht="33.75" customHeight="1" spans="1:10">
      <c r="A13" s="67" t="s">
        <v>218</v>
      </c>
      <c r="B13" s="67" t="s">
        <v>234</v>
      </c>
      <c r="C13" s="67" t="s">
        <v>263</v>
      </c>
      <c r="D13" s="67" t="s">
        <v>264</v>
      </c>
      <c r="E13" s="67" t="s">
        <v>265</v>
      </c>
      <c r="F13" s="67" t="s">
        <v>238</v>
      </c>
      <c r="G13" s="48" t="s">
        <v>266</v>
      </c>
      <c r="H13" s="67" t="s">
        <v>244</v>
      </c>
      <c r="I13" s="67" t="s">
        <v>240</v>
      </c>
      <c r="J13" s="67" t="s">
        <v>267</v>
      </c>
    </row>
    <row r="14" ht="33.75" customHeight="1" spans="1:10">
      <c r="A14" s="67" t="s">
        <v>214</v>
      </c>
      <c r="B14" s="67" t="s">
        <v>234</v>
      </c>
      <c r="C14" s="67" t="s">
        <v>235</v>
      </c>
      <c r="D14" s="67" t="s">
        <v>236</v>
      </c>
      <c r="E14" s="67" t="s">
        <v>268</v>
      </c>
      <c r="F14" s="67" t="s">
        <v>238</v>
      </c>
      <c r="G14" s="48" t="s">
        <v>45</v>
      </c>
      <c r="H14" s="67" t="s">
        <v>239</v>
      </c>
      <c r="I14" s="67" t="s">
        <v>240</v>
      </c>
      <c r="J14" s="67" t="s">
        <v>269</v>
      </c>
    </row>
    <row r="15" ht="33.75" customHeight="1" spans="1:10">
      <c r="A15" s="67" t="s">
        <v>214</v>
      </c>
      <c r="B15" s="67" t="s">
        <v>234</v>
      </c>
      <c r="C15" s="67" t="s">
        <v>235</v>
      </c>
      <c r="D15" s="67" t="s">
        <v>236</v>
      </c>
      <c r="E15" s="67" t="s">
        <v>242</v>
      </c>
      <c r="F15" s="67" t="s">
        <v>238</v>
      </c>
      <c r="G15" s="48" t="s">
        <v>243</v>
      </c>
      <c r="H15" s="67" t="s">
        <v>244</v>
      </c>
      <c r="I15" s="67" t="s">
        <v>240</v>
      </c>
      <c r="J15" s="67" t="s">
        <v>245</v>
      </c>
    </row>
    <row r="16" ht="33.75" customHeight="1" spans="1:10">
      <c r="A16" s="67" t="s">
        <v>214</v>
      </c>
      <c r="B16" s="67" t="s">
        <v>234</v>
      </c>
      <c r="C16" s="67" t="s">
        <v>235</v>
      </c>
      <c r="D16" s="67" t="s">
        <v>246</v>
      </c>
      <c r="E16" s="67" t="s">
        <v>247</v>
      </c>
      <c r="F16" s="67" t="s">
        <v>238</v>
      </c>
      <c r="G16" s="48" t="s">
        <v>248</v>
      </c>
      <c r="H16" s="67" t="s">
        <v>244</v>
      </c>
      <c r="I16" s="67" t="s">
        <v>240</v>
      </c>
      <c r="J16" s="67" t="s">
        <v>249</v>
      </c>
    </row>
    <row r="17" ht="33.75" customHeight="1" spans="1:10">
      <c r="A17" s="67" t="s">
        <v>214</v>
      </c>
      <c r="B17" s="67" t="s">
        <v>234</v>
      </c>
      <c r="C17" s="67" t="s">
        <v>235</v>
      </c>
      <c r="D17" s="67" t="s">
        <v>246</v>
      </c>
      <c r="E17" s="67" t="s">
        <v>250</v>
      </c>
      <c r="F17" s="67" t="s">
        <v>238</v>
      </c>
      <c r="G17" s="48" t="s">
        <v>251</v>
      </c>
      <c r="H17" s="67" t="s">
        <v>244</v>
      </c>
      <c r="I17" s="67" t="s">
        <v>240</v>
      </c>
      <c r="J17" s="67" t="s">
        <v>252</v>
      </c>
    </row>
    <row r="18" ht="33.75" customHeight="1" spans="1:10">
      <c r="A18" s="67" t="s">
        <v>214</v>
      </c>
      <c r="B18" s="67" t="s">
        <v>234</v>
      </c>
      <c r="C18" s="67" t="s">
        <v>253</v>
      </c>
      <c r="D18" s="67" t="s">
        <v>254</v>
      </c>
      <c r="E18" s="67" t="s">
        <v>270</v>
      </c>
      <c r="F18" s="67" t="s">
        <v>256</v>
      </c>
      <c r="G18" s="48" t="s">
        <v>257</v>
      </c>
      <c r="H18" s="67" t="s">
        <v>244</v>
      </c>
      <c r="I18" s="67" t="s">
        <v>240</v>
      </c>
      <c r="J18" s="67" t="s">
        <v>258</v>
      </c>
    </row>
    <row r="19" ht="33.75" customHeight="1" spans="1:10">
      <c r="A19" s="67" t="s">
        <v>214</v>
      </c>
      <c r="B19" s="67" t="s">
        <v>234</v>
      </c>
      <c r="C19" s="67" t="s">
        <v>253</v>
      </c>
      <c r="D19" s="67" t="s">
        <v>254</v>
      </c>
      <c r="E19" s="67" t="s">
        <v>271</v>
      </c>
      <c r="F19" s="67" t="s">
        <v>238</v>
      </c>
      <c r="G19" s="48" t="s">
        <v>260</v>
      </c>
      <c r="H19" s="67" t="s">
        <v>261</v>
      </c>
      <c r="I19" s="67" t="s">
        <v>240</v>
      </c>
      <c r="J19" s="67" t="s">
        <v>262</v>
      </c>
    </row>
    <row r="20" ht="33.75" customHeight="1" spans="1:10">
      <c r="A20" s="67" t="s">
        <v>214</v>
      </c>
      <c r="B20" s="67" t="s">
        <v>234</v>
      </c>
      <c r="C20" s="67" t="s">
        <v>263</v>
      </c>
      <c r="D20" s="67" t="s">
        <v>264</v>
      </c>
      <c r="E20" s="67" t="s">
        <v>265</v>
      </c>
      <c r="F20" s="67" t="s">
        <v>238</v>
      </c>
      <c r="G20" s="48" t="s">
        <v>266</v>
      </c>
      <c r="H20" s="67" t="s">
        <v>244</v>
      </c>
      <c r="I20" s="67" t="s">
        <v>240</v>
      </c>
      <c r="J20" s="67" t="s">
        <v>267</v>
      </c>
    </row>
  </sheetData>
  <mergeCells count="6">
    <mergeCell ref="A2:J2"/>
    <mergeCell ref="A3:H3"/>
    <mergeCell ref="A7:A13"/>
    <mergeCell ref="A14:A20"/>
    <mergeCell ref="B7:B13"/>
    <mergeCell ref="B14:B20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0"/>
  <sheetViews>
    <sheetView showZeros="0" workbookViewId="0">
      <selection activeCell="A2" sqref="A2:F10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1:6">
      <c r="B1" s="130"/>
      <c r="F1" s="131" t="s">
        <v>272</v>
      </c>
    </row>
    <row r="2" ht="28.5" customHeight="1" spans="1:6">
      <c r="A2" s="32" t="s">
        <v>273</v>
      </c>
      <c r="B2" s="32"/>
      <c r="C2" s="32"/>
      <c r="D2" s="32"/>
      <c r="E2" s="32"/>
      <c r="F2" s="32"/>
    </row>
    <row r="3" ht="15" customHeight="1" spans="1:6">
      <c r="A3" s="132" t="str">
        <f>"单位名称："&amp;"玉溪市数字玉溪建设服务中心"</f>
        <v>单位名称：玉溪市数字玉溪建设服务中心</v>
      </c>
      <c r="B3" s="133"/>
      <c r="C3" s="133"/>
      <c r="D3" s="73"/>
      <c r="E3" s="73"/>
      <c r="F3" s="134" t="s">
        <v>274</v>
      </c>
    </row>
    <row r="4" ht="18.75" customHeight="1" spans="1:6">
      <c r="A4" s="35" t="s">
        <v>125</v>
      </c>
      <c r="B4" s="35" t="s">
        <v>67</v>
      </c>
      <c r="C4" s="35" t="s">
        <v>68</v>
      </c>
      <c r="D4" s="36" t="s">
        <v>275</v>
      </c>
      <c r="E4" s="46"/>
      <c r="F4" s="46"/>
    </row>
    <row r="5" ht="30" customHeight="1" spans="1:6">
      <c r="A5" s="45"/>
      <c r="B5" s="45"/>
      <c r="C5" s="45"/>
      <c r="D5" s="36" t="s">
        <v>30</v>
      </c>
      <c r="E5" s="46" t="s">
        <v>71</v>
      </c>
      <c r="F5" s="46" t="s">
        <v>72</v>
      </c>
    </row>
    <row r="6" ht="16.5" customHeight="1" spans="1:6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</row>
    <row r="7" ht="20.25" customHeight="1" spans="1:6">
      <c r="A7" s="48" t="s">
        <v>64</v>
      </c>
      <c r="B7" s="48" t="s">
        <v>92</v>
      </c>
      <c r="C7" s="48" t="s">
        <v>276</v>
      </c>
      <c r="D7" s="24">
        <v>5000000</v>
      </c>
      <c r="E7" s="135"/>
      <c r="F7" s="135">
        <v>5000000</v>
      </c>
    </row>
    <row r="8" ht="20.25" customHeight="1" spans="1:6">
      <c r="A8" s="48" t="s">
        <v>64</v>
      </c>
      <c r="B8" s="136" t="s">
        <v>93</v>
      </c>
      <c r="C8" s="136" t="s">
        <v>277</v>
      </c>
      <c r="D8" s="24">
        <v>5000000</v>
      </c>
      <c r="E8" s="135"/>
      <c r="F8" s="135">
        <v>5000000</v>
      </c>
    </row>
    <row r="9" ht="20.25" customHeight="1" spans="1:6">
      <c r="A9" s="48" t="s">
        <v>64</v>
      </c>
      <c r="B9" s="137" t="s">
        <v>94</v>
      </c>
      <c r="C9" s="137" t="s">
        <v>220</v>
      </c>
      <c r="D9" s="24">
        <v>5000000</v>
      </c>
      <c r="E9" s="135"/>
      <c r="F9" s="135">
        <v>5000000</v>
      </c>
    </row>
    <row r="10" ht="17.25" customHeight="1" spans="1:6">
      <c r="A10" s="138" t="s">
        <v>221</v>
      </c>
      <c r="B10" s="139"/>
      <c r="C10" s="139" t="s">
        <v>221</v>
      </c>
      <c r="D10" s="135">
        <v>5000000</v>
      </c>
      <c r="E10" s="135"/>
      <c r="F10" s="135">
        <v>5000000</v>
      </c>
    </row>
  </sheetData>
  <mergeCells count="7">
    <mergeCell ref="A2:F2"/>
    <mergeCell ref="A3:E3"/>
    <mergeCell ref="D4:F4"/>
    <mergeCell ref="A10:C10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0"/>
  <sheetViews>
    <sheetView showZeros="0" zoomScale="63" zoomScaleNormal="63" workbookViewId="0">
      <selection activeCell="A1" sqref="A1:Q10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29" t="s">
        <v>278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1"/>
      <c r="P1" s="31"/>
      <c r="Q1" s="29"/>
    </row>
    <row r="2" ht="27.75" customHeight="1" spans="1:17">
      <c r="A2" s="71" t="s">
        <v>279</v>
      </c>
      <c r="B2" s="32"/>
      <c r="C2" s="32"/>
      <c r="D2" s="32"/>
      <c r="E2" s="32"/>
      <c r="F2" s="32"/>
      <c r="G2" s="32"/>
      <c r="H2" s="32"/>
      <c r="I2" s="32"/>
      <c r="J2" s="32"/>
      <c r="K2" s="84"/>
      <c r="L2" s="32"/>
      <c r="M2" s="32"/>
      <c r="N2" s="32"/>
      <c r="O2" s="84"/>
      <c r="P2" s="84"/>
      <c r="Q2" s="32"/>
    </row>
    <row r="3" ht="18.75" customHeight="1" spans="1:17">
      <c r="A3" s="109" t="str">
        <f>"单位名称："&amp;"玉溪市数字玉溪建设服务中心"</f>
        <v>单位名称：玉溪市数字玉溪建设服务中心</v>
      </c>
      <c r="B3" s="7"/>
      <c r="C3" s="7"/>
      <c r="D3" s="7"/>
      <c r="E3" s="7"/>
      <c r="F3" s="7"/>
      <c r="G3" s="7"/>
      <c r="H3" s="7"/>
      <c r="I3" s="7"/>
      <c r="J3" s="7"/>
      <c r="O3" s="76"/>
      <c r="P3" s="76"/>
      <c r="Q3" s="110" t="s">
        <v>2</v>
      </c>
    </row>
    <row r="4" ht="15.75" customHeight="1" spans="1:17">
      <c r="A4" s="35" t="s">
        <v>280</v>
      </c>
      <c r="B4" s="111" t="s">
        <v>281</v>
      </c>
      <c r="C4" s="111" t="s">
        <v>282</v>
      </c>
      <c r="D4" s="111" t="s">
        <v>283</v>
      </c>
      <c r="E4" s="111" t="s">
        <v>284</v>
      </c>
      <c r="F4" s="111" t="s">
        <v>285</v>
      </c>
      <c r="G4" s="112" t="s">
        <v>132</v>
      </c>
      <c r="H4" s="112"/>
      <c r="I4" s="112"/>
      <c r="J4" s="112"/>
      <c r="K4" s="113"/>
      <c r="L4" s="112"/>
      <c r="M4" s="112"/>
      <c r="N4" s="112"/>
      <c r="O4" s="114"/>
      <c r="P4" s="113"/>
      <c r="Q4" s="115"/>
    </row>
    <row r="5" ht="17.25" customHeight="1" spans="1:17">
      <c r="A5" s="41"/>
      <c r="B5" s="116"/>
      <c r="C5" s="116"/>
      <c r="D5" s="116"/>
      <c r="E5" s="116"/>
      <c r="F5" s="116"/>
      <c r="G5" s="116" t="s">
        <v>30</v>
      </c>
      <c r="H5" s="116" t="s">
        <v>33</v>
      </c>
      <c r="I5" s="116" t="s">
        <v>286</v>
      </c>
      <c r="J5" s="116" t="s">
        <v>287</v>
      </c>
      <c r="K5" s="117" t="s">
        <v>288</v>
      </c>
      <c r="L5" s="118" t="s">
        <v>289</v>
      </c>
      <c r="M5" s="118"/>
      <c r="N5" s="118"/>
      <c r="O5" s="119"/>
      <c r="P5" s="120"/>
      <c r="Q5" s="121"/>
    </row>
    <row r="6" ht="54" customHeight="1" spans="1:17">
      <c r="A6" s="44"/>
      <c r="B6" s="121"/>
      <c r="C6" s="121"/>
      <c r="D6" s="121"/>
      <c r="E6" s="121"/>
      <c r="F6" s="121"/>
      <c r="G6" s="121"/>
      <c r="H6" s="121" t="s">
        <v>32</v>
      </c>
      <c r="I6" s="121"/>
      <c r="J6" s="121"/>
      <c r="K6" s="122"/>
      <c r="L6" s="121" t="s">
        <v>32</v>
      </c>
      <c r="M6" s="121" t="s">
        <v>39</v>
      </c>
      <c r="N6" s="121" t="s">
        <v>139</v>
      </c>
      <c r="O6" s="123" t="s">
        <v>41</v>
      </c>
      <c r="P6" s="122" t="s">
        <v>42</v>
      </c>
      <c r="Q6" s="121" t="s">
        <v>43</v>
      </c>
    </row>
    <row r="7" ht="15" customHeight="1" spans="1:17">
      <c r="A7" s="45">
        <v>1</v>
      </c>
      <c r="B7" s="124">
        <v>2</v>
      </c>
      <c r="C7" s="124">
        <v>3</v>
      </c>
      <c r="D7" s="124">
        <v>4</v>
      </c>
      <c r="E7" s="124">
        <v>5</v>
      </c>
      <c r="F7" s="124">
        <v>6</v>
      </c>
      <c r="G7" s="125">
        <v>7</v>
      </c>
      <c r="H7" s="125">
        <v>8</v>
      </c>
      <c r="I7" s="125">
        <v>9</v>
      </c>
      <c r="J7" s="125">
        <v>10</v>
      </c>
      <c r="K7" s="125">
        <v>11</v>
      </c>
      <c r="L7" s="125">
        <v>12</v>
      </c>
      <c r="M7" s="125">
        <v>13</v>
      </c>
      <c r="N7" s="125">
        <v>14</v>
      </c>
      <c r="O7" s="125">
        <v>15</v>
      </c>
      <c r="P7" s="125">
        <v>16</v>
      </c>
      <c r="Q7" s="125">
        <v>17</v>
      </c>
    </row>
    <row r="8" ht="21" customHeight="1" spans="1:17">
      <c r="A8" s="104"/>
      <c r="B8" s="105"/>
      <c r="C8" s="105"/>
      <c r="D8" s="105"/>
      <c r="E8" s="126"/>
      <c r="F8" s="127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ht="21" customHeight="1" spans="1:17">
      <c r="A9" s="104"/>
      <c r="B9" s="105"/>
      <c r="C9" s="105"/>
      <c r="D9" s="128"/>
      <c r="E9" s="129"/>
      <c r="F9" s="24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ht="21" customHeight="1" spans="1:17">
      <c r="A10" s="106" t="s">
        <v>221</v>
      </c>
      <c r="B10" s="107"/>
      <c r="C10" s="107"/>
      <c r="D10" s="107"/>
      <c r="E10" s="126"/>
      <c r="F10" s="127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</sheetData>
  <mergeCells count="17">
    <mergeCell ref="A1:Q1"/>
    <mergeCell ref="A2:Q2"/>
    <mergeCell ref="A3:E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zoomScale="59" zoomScaleNormal="59" workbookViewId="0">
      <selection activeCell="A1" sqref="A1:N10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78" t="s">
        <v>290</v>
      </c>
      <c r="B1" s="78"/>
      <c r="C1" s="78"/>
      <c r="D1" s="78"/>
      <c r="E1" s="78"/>
      <c r="F1" s="78"/>
      <c r="G1" s="78"/>
      <c r="H1" s="79"/>
      <c r="I1" s="78"/>
      <c r="J1" s="78"/>
      <c r="K1" s="78"/>
      <c r="L1" s="80"/>
      <c r="M1" s="79"/>
      <c r="N1" s="81"/>
    </row>
    <row r="2" ht="27.75" customHeight="1" spans="1:14">
      <c r="A2" s="71" t="s">
        <v>291</v>
      </c>
      <c r="B2" s="82"/>
      <c r="C2" s="82"/>
      <c r="D2" s="82"/>
      <c r="E2" s="82"/>
      <c r="F2" s="82"/>
      <c r="G2" s="82"/>
      <c r="H2" s="83"/>
      <c r="I2" s="82"/>
      <c r="J2" s="82"/>
      <c r="K2" s="82"/>
      <c r="L2" s="84"/>
      <c r="M2" s="83"/>
      <c r="N2" s="82"/>
    </row>
    <row r="3" ht="18.75" customHeight="1" spans="1:14">
      <c r="A3" s="72" t="str">
        <f>"单位名称："&amp;"玉溪市数字玉溪建设服务中心"</f>
        <v>单位名称：玉溪市数字玉溪建设服务中心</v>
      </c>
      <c r="B3" s="73"/>
      <c r="C3" s="73"/>
      <c r="D3" s="73"/>
      <c r="E3" s="73"/>
      <c r="F3" s="73"/>
      <c r="G3" s="73"/>
      <c r="H3" s="85"/>
      <c r="I3" s="75"/>
      <c r="J3" s="75"/>
      <c r="K3" s="75"/>
      <c r="L3" s="76"/>
      <c r="M3" s="86"/>
      <c r="N3" s="87" t="s">
        <v>2</v>
      </c>
    </row>
    <row r="4" ht="15.75" customHeight="1" spans="1:14">
      <c r="A4" s="88" t="s">
        <v>280</v>
      </c>
      <c r="B4" s="89" t="s">
        <v>292</v>
      </c>
      <c r="C4" s="89" t="s">
        <v>293</v>
      </c>
      <c r="D4" s="90" t="s">
        <v>132</v>
      </c>
      <c r="E4" s="90"/>
      <c r="F4" s="90"/>
      <c r="G4" s="90"/>
      <c r="H4" s="91"/>
      <c r="I4" s="90"/>
      <c r="J4" s="90"/>
      <c r="K4" s="90"/>
      <c r="L4" s="92"/>
      <c r="M4" s="91"/>
      <c r="N4" s="93"/>
    </row>
    <row r="5" ht="17.25" customHeight="1" spans="1:14">
      <c r="A5" s="94"/>
      <c r="B5" s="95"/>
      <c r="C5" s="95"/>
      <c r="D5" s="95" t="s">
        <v>30</v>
      </c>
      <c r="E5" s="95" t="s">
        <v>33</v>
      </c>
      <c r="F5" s="95" t="s">
        <v>286</v>
      </c>
      <c r="G5" s="95" t="s">
        <v>287</v>
      </c>
      <c r="H5" s="96" t="s">
        <v>288</v>
      </c>
      <c r="I5" s="97" t="s">
        <v>289</v>
      </c>
      <c r="J5" s="97"/>
      <c r="K5" s="97"/>
      <c r="L5" s="98"/>
      <c r="M5" s="99"/>
      <c r="N5" s="100"/>
    </row>
    <row r="6" ht="54" customHeight="1" spans="1:14">
      <c r="A6" s="101"/>
      <c r="B6" s="100"/>
      <c r="C6" s="100"/>
      <c r="D6" s="100"/>
      <c r="E6" s="100"/>
      <c r="F6" s="100"/>
      <c r="G6" s="100"/>
      <c r="H6" s="102"/>
      <c r="I6" s="100" t="s">
        <v>32</v>
      </c>
      <c r="J6" s="100" t="s">
        <v>39</v>
      </c>
      <c r="K6" s="100" t="s">
        <v>139</v>
      </c>
      <c r="L6" s="103" t="s">
        <v>41</v>
      </c>
      <c r="M6" s="102" t="s">
        <v>42</v>
      </c>
      <c r="N6" s="100" t="s">
        <v>43</v>
      </c>
    </row>
    <row r="7" ht="15" customHeight="1" spans="1:14">
      <c r="A7" s="101">
        <v>1</v>
      </c>
      <c r="B7" s="100">
        <v>2</v>
      </c>
      <c r="C7" s="100">
        <v>3</v>
      </c>
      <c r="D7" s="102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</row>
    <row r="8" ht="21" customHeight="1" spans="1:14">
      <c r="A8" s="104"/>
      <c r="B8" s="105"/>
      <c r="C8" s="105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ht="21" customHeight="1" spans="1:14">
      <c r="A9" s="104"/>
      <c r="B9" s="105"/>
      <c r="C9" s="105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  <row r="10" ht="21" customHeight="1" spans="1:14">
      <c r="A10" s="106" t="s">
        <v>221</v>
      </c>
      <c r="B10" s="107"/>
      <c r="C10" s="108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9"/>
  <sheetViews>
    <sheetView showZeros="0" zoomScale="68" zoomScaleNormal="68" workbookViewId="0">
      <selection activeCell="A1" sqref="A1:N9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29" t="s">
        <v>294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1"/>
    </row>
    <row r="2" ht="27.75" customHeight="1" spans="1:14">
      <c r="A2" s="71" t="s">
        <v>295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8" customHeight="1" spans="1:14">
      <c r="A3" s="72" t="str">
        <f>"单位名称："&amp;"玉溪市数字玉溪建设服务中心"</f>
        <v>单位名称：玉溪市数字玉溪建设服务中心</v>
      </c>
      <c r="B3" s="73"/>
      <c r="C3" s="73"/>
      <c r="D3" s="74"/>
      <c r="E3" s="75"/>
      <c r="F3" s="75"/>
      <c r="G3" s="75"/>
      <c r="H3" s="75"/>
      <c r="I3" s="75"/>
      <c r="N3" s="76" t="s">
        <v>2</v>
      </c>
    </row>
    <row r="4" ht="19.5" customHeight="1" spans="1:14">
      <c r="A4" s="36" t="s">
        <v>296</v>
      </c>
      <c r="B4" s="37" t="s">
        <v>132</v>
      </c>
      <c r="C4" s="38"/>
      <c r="D4" s="38"/>
      <c r="E4" s="37" t="s">
        <v>297</v>
      </c>
      <c r="F4" s="38"/>
      <c r="G4" s="38"/>
      <c r="H4" s="38"/>
      <c r="I4" s="38"/>
      <c r="J4" s="38"/>
      <c r="K4" s="38"/>
      <c r="L4" s="38"/>
      <c r="M4" s="38"/>
      <c r="N4" s="38"/>
    </row>
    <row r="5" ht="40.5" customHeight="1" spans="1:14">
      <c r="A5" s="45"/>
      <c r="B5" s="42" t="s">
        <v>30</v>
      </c>
      <c r="C5" s="35" t="s">
        <v>33</v>
      </c>
      <c r="D5" s="77" t="s">
        <v>298</v>
      </c>
      <c r="E5" s="46" t="s">
        <v>299</v>
      </c>
      <c r="F5" s="46" t="s">
        <v>300</v>
      </c>
      <c r="G5" s="46" t="s">
        <v>301</v>
      </c>
      <c r="H5" s="46" t="s">
        <v>302</v>
      </c>
      <c r="I5" s="46" t="s">
        <v>303</v>
      </c>
      <c r="J5" s="46" t="s">
        <v>304</v>
      </c>
      <c r="K5" s="46" t="s">
        <v>305</v>
      </c>
      <c r="L5" s="46" t="s">
        <v>306</v>
      </c>
      <c r="M5" s="46" t="s">
        <v>307</v>
      </c>
      <c r="N5" s="46" t="s">
        <v>308</v>
      </c>
    </row>
    <row r="6" ht="19.5" customHeight="1" spans="1:14">
      <c r="A6" s="46">
        <v>1</v>
      </c>
      <c r="B6" s="46">
        <v>2</v>
      </c>
      <c r="C6" s="46">
        <v>3</v>
      </c>
      <c r="D6" s="37">
        <v>4</v>
      </c>
      <c r="E6" s="46">
        <v>5</v>
      </c>
      <c r="F6" s="46">
        <v>6</v>
      </c>
      <c r="G6" s="46">
        <v>7</v>
      </c>
      <c r="H6" s="37">
        <v>8</v>
      </c>
      <c r="I6" s="46">
        <v>9</v>
      </c>
      <c r="J6" s="46">
        <v>10</v>
      </c>
      <c r="K6" s="46">
        <v>11</v>
      </c>
      <c r="L6" s="37">
        <v>12</v>
      </c>
      <c r="M6" s="46">
        <v>13</v>
      </c>
      <c r="N6" s="46">
        <v>14</v>
      </c>
    </row>
    <row r="7" ht="20.25" customHeight="1" spans="1:14">
      <c r="A7" s="48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ht="20.25" customHeight="1" spans="1:14">
      <c r="A8" s="48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ht="20.25" customHeight="1" spans="1:14">
      <c r="A9" s="69" t="s">
        <v>30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workbookViewId="0">
      <selection activeCell="A1" sqref="A1:J7"/>
    </sheetView>
  </sheetViews>
  <sheetFormatPr defaultColWidth="9.14166666666667" defaultRowHeight="12" customHeight="1" outlineLevelRow="6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29" t="s">
        <v>309</v>
      </c>
      <c r="B1" s="29"/>
      <c r="C1" s="29"/>
      <c r="D1" s="29"/>
      <c r="E1" s="29"/>
      <c r="F1" s="29"/>
      <c r="G1" s="29"/>
      <c r="H1" s="29"/>
      <c r="I1" s="29"/>
      <c r="J1" s="31"/>
    </row>
    <row r="2" ht="28.5" customHeight="1" spans="1:10">
      <c r="A2" s="63" t="s">
        <v>310</v>
      </c>
      <c r="B2" s="64"/>
      <c r="C2" s="64"/>
      <c r="D2" s="64"/>
      <c r="E2" s="64"/>
      <c r="F2" s="65"/>
      <c r="G2" s="64"/>
      <c r="H2" s="65"/>
      <c r="I2" s="65"/>
      <c r="J2" s="64"/>
    </row>
    <row r="3" ht="15" customHeight="1" spans="1:10">
      <c r="A3" s="5" t="str">
        <f>"单位名称："&amp;"玉溪市数字玉溪建设服务中心"</f>
        <v>单位名称：玉溪市数字玉溪建设服务中心</v>
      </c>
    </row>
    <row r="4" ht="14.25" customHeight="1" spans="1:10">
      <c r="A4" s="66" t="s">
        <v>224</v>
      </c>
      <c r="B4" s="66" t="s">
        <v>225</v>
      </c>
      <c r="C4" s="66" t="s">
        <v>226</v>
      </c>
      <c r="D4" s="66" t="s">
        <v>227</v>
      </c>
      <c r="E4" s="66" t="s">
        <v>228</v>
      </c>
      <c r="F4" s="47" t="s">
        <v>229</v>
      </c>
      <c r="G4" s="66" t="s">
        <v>230</v>
      </c>
      <c r="H4" s="47" t="s">
        <v>231</v>
      </c>
      <c r="I4" s="47" t="s">
        <v>232</v>
      </c>
      <c r="J4" s="66" t="s">
        <v>233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47">
        <v>6</v>
      </c>
      <c r="G5" s="66">
        <v>7</v>
      </c>
      <c r="H5" s="47">
        <v>8</v>
      </c>
      <c r="I5" s="47">
        <v>9</v>
      </c>
      <c r="J5" s="66">
        <v>10</v>
      </c>
    </row>
    <row r="6" ht="15" customHeight="1" spans="1:10">
      <c r="A6" s="67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/>
      <c r="B7" s="67"/>
      <c r="C7" s="67"/>
      <c r="D7" s="67"/>
      <c r="E7" s="67"/>
      <c r="F7" s="67"/>
      <c r="G7" s="48"/>
      <c r="H7" s="67"/>
      <c r="I7" s="67"/>
      <c r="J7" s="67"/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1" sqref="A1:H8"/>
    </sheetView>
  </sheetViews>
  <sheetFormatPr defaultColWidth="8.85" defaultRowHeight="15" customHeight="1" outlineLevelRow="7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4" t="s">
        <v>311</v>
      </c>
      <c r="B1" s="54"/>
      <c r="C1" s="54"/>
      <c r="D1" s="54"/>
      <c r="E1" s="54"/>
      <c r="F1" s="54"/>
      <c r="G1" s="54"/>
      <c r="H1" s="54" t="s">
        <v>311</v>
      </c>
    </row>
    <row r="2" ht="28.5" customHeight="1" spans="1:8">
      <c r="A2" s="55" t="s">
        <v>312</v>
      </c>
      <c r="B2" s="55"/>
      <c r="C2" s="55"/>
      <c r="D2" s="55"/>
      <c r="E2" s="55"/>
      <c r="F2" s="55"/>
      <c r="G2" s="55"/>
      <c r="H2" s="55"/>
    </row>
    <row r="3" ht="18.75" customHeight="1" spans="1:8">
      <c r="A3" s="56" t="str">
        <f>"单位名称："&amp;"玉溪市数字玉溪建设服务中心"</f>
        <v>单位名称：玉溪市数字玉溪建设服务中心</v>
      </c>
      <c r="B3" s="56"/>
      <c r="C3" s="56"/>
      <c r="D3" s="56"/>
      <c r="E3" s="56"/>
      <c r="F3" s="56"/>
      <c r="G3" s="56"/>
      <c r="H3" s="56"/>
    </row>
    <row r="4" ht="18.75" customHeight="1" spans="1:8">
      <c r="A4" s="57" t="s">
        <v>125</v>
      </c>
      <c r="B4" s="57" t="s">
        <v>313</v>
      </c>
      <c r="C4" s="57" t="s">
        <v>314</v>
      </c>
      <c r="D4" s="57" t="s">
        <v>315</v>
      </c>
      <c r="E4" s="57" t="s">
        <v>316</v>
      </c>
      <c r="F4" s="57" t="s">
        <v>317</v>
      </c>
      <c r="G4" s="57"/>
      <c r="H4" s="57"/>
    </row>
    <row r="5" ht="18.75" customHeight="1" spans="1:8">
      <c r="A5" s="57"/>
      <c r="B5" s="57"/>
      <c r="C5" s="57"/>
      <c r="D5" s="57"/>
      <c r="E5" s="57"/>
      <c r="F5" s="57" t="s">
        <v>284</v>
      </c>
      <c r="G5" s="57" t="s">
        <v>318</v>
      </c>
      <c r="H5" s="57" t="s">
        <v>319</v>
      </c>
    </row>
    <row r="6" ht="18.75" customHeight="1" spans="1:8">
      <c r="A6" s="58" t="s">
        <v>44</v>
      </c>
      <c r="B6" s="58" t="s">
        <v>45</v>
      </c>
      <c r="C6" s="58" t="s">
        <v>46</v>
      </c>
      <c r="D6" s="58" t="s">
        <v>47</v>
      </c>
      <c r="E6" s="58" t="s">
        <v>48</v>
      </c>
      <c r="F6" s="58" t="s">
        <v>49</v>
      </c>
      <c r="G6" s="58" t="s">
        <v>50</v>
      </c>
      <c r="H6" s="58" t="s">
        <v>51</v>
      </c>
    </row>
    <row r="7" ht="18" customHeight="1" spans="1:8">
      <c r="A7" s="59"/>
      <c r="B7" s="59"/>
      <c r="C7" s="59"/>
      <c r="D7" s="59"/>
      <c r="E7" s="60"/>
      <c r="F7" s="61"/>
      <c r="G7" s="62"/>
      <c r="H7" s="62"/>
    </row>
    <row r="8" ht="18" customHeight="1" spans="1:8">
      <c r="A8" s="60" t="s">
        <v>30</v>
      </c>
      <c r="B8" s="60"/>
      <c r="C8" s="60"/>
      <c r="D8" s="60"/>
      <c r="E8" s="60"/>
      <c r="F8" s="61"/>
      <c r="G8" s="62"/>
      <c r="H8" s="62"/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:K10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29" t="s">
        <v>320</v>
      </c>
      <c r="B1" s="29"/>
      <c r="C1" s="29"/>
      <c r="D1" s="30"/>
      <c r="E1" s="30"/>
      <c r="F1" s="30"/>
      <c r="G1" s="30"/>
      <c r="H1" s="29"/>
      <c r="I1" s="29"/>
      <c r="J1" s="29"/>
      <c r="K1" s="31"/>
    </row>
    <row r="2" ht="28.5" customHeight="1" spans="1:11">
      <c r="A2" s="32" t="s">
        <v>321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13.5" customHeight="1" spans="1:11">
      <c r="A3" s="5" t="str">
        <f>"单位名称："&amp;"玉溪市数字玉溪建设服务中心"</f>
        <v>单位名称：玉溪市数字玉溪建设服务中心</v>
      </c>
      <c r="B3" s="6"/>
      <c r="C3" s="6"/>
      <c r="D3" s="6"/>
      <c r="E3" s="6"/>
      <c r="F3" s="6"/>
      <c r="G3" s="6"/>
      <c r="H3" s="7"/>
      <c r="I3" s="7"/>
      <c r="J3" s="7"/>
      <c r="K3" s="33" t="s">
        <v>2</v>
      </c>
    </row>
    <row r="4" ht="21.75" customHeight="1" spans="1:11">
      <c r="A4" s="34" t="s">
        <v>205</v>
      </c>
      <c r="B4" s="34" t="s">
        <v>127</v>
      </c>
      <c r="C4" s="34" t="s">
        <v>206</v>
      </c>
      <c r="D4" s="35" t="s">
        <v>128</v>
      </c>
      <c r="E4" s="35" t="s">
        <v>129</v>
      </c>
      <c r="F4" s="35" t="s">
        <v>130</v>
      </c>
      <c r="G4" s="35" t="s">
        <v>131</v>
      </c>
      <c r="H4" s="36" t="s">
        <v>30</v>
      </c>
      <c r="I4" s="37" t="s">
        <v>322</v>
      </c>
      <c r="J4" s="38"/>
      <c r="K4" s="39"/>
    </row>
    <row r="5" ht="21.75" customHeight="1" spans="1:11">
      <c r="A5" s="40"/>
      <c r="B5" s="40"/>
      <c r="C5" s="40"/>
      <c r="D5" s="41"/>
      <c r="E5" s="41"/>
      <c r="F5" s="41"/>
      <c r="G5" s="41"/>
      <c r="H5" s="42"/>
      <c r="I5" s="35" t="s">
        <v>33</v>
      </c>
      <c r="J5" s="35" t="s">
        <v>34</v>
      </c>
      <c r="K5" s="35" t="s">
        <v>35</v>
      </c>
    </row>
    <row r="6" ht="40.5" customHeight="1" spans="1:11">
      <c r="A6" s="43"/>
      <c r="B6" s="43"/>
      <c r="C6" s="43"/>
      <c r="D6" s="44"/>
      <c r="E6" s="44"/>
      <c r="F6" s="44"/>
      <c r="G6" s="44"/>
      <c r="H6" s="45"/>
      <c r="I6" s="44" t="s">
        <v>32</v>
      </c>
      <c r="J6" s="44"/>
      <c r="K6" s="44"/>
    </row>
    <row r="7" ht="15" customHeight="1" spans="1:11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46">
        <v>6</v>
      </c>
      <c r="G7" s="46">
        <v>7</v>
      </c>
      <c r="H7" s="46">
        <v>8</v>
      </c>
      <c r="I7" s="46">
        <v>9</v>
      </c>
      <c r="J7" s="47">
        <v>10</v>
      </c>
      <c r="K7" s="47">
        <v>11</v>
      </c>
    </row>
    <row r="8" ht="30.65" customHeight="1" spans="1:11">
      <c r="A8" s="48"/>
      <c r="B8" s="49"/>
      <c r="C8" s="48"/>
      <c r="D8" s="48"/>
      <c r="E8" s="48"/>
      <c r="F8" s="48"/>
      <c r="G8" s="48"/>
      <c r="H8" s="50"/>
      <c r="I8" s="50"/>
      <c r="J8" s="50"/>
      <c r="K8" s="50"/>
    </row>
    <row r="9" ht="30.65" customHeight="1" spans="1:11">
      <c r="A9" s="49"/>
      <c r="B9" s="49"/>
      <c r="C9" s="49"/>
      <c r="D9" s="49"/>
      <c r="E9" s="49"/>
      <c r="F9" s="49"/>
      <c r="G9" s="49"/>
      <c r="H9" s="50"/>
      <c r="I9" s="50"/>
      <c r="J9" s="50"/>
      <c r="K9" s="50"/>
    </row>
    <row r="10" ht="18.75" customHeight="1" spans="1:11">
      <c r="A10" s="51" t="s">
        <v>221</v>
      </c>
      <c r="B10" s="52"/>
      <c r="C10" s="52"/>
      <c r="D10" s="52"/>
      <c r="E10" s="52"/>
      <c r="F10" s="52"/>
      <c r="G10" s="53"/>
      <c r="H10" s="50"/>
      <c r="I10" s="50"/>
      <c r="J10" s="50"/>
      <c r="K10" s="50"/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workbookViewId="0">
      <selection activeCell="A1" sqref="A1:G10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323</v>
      </c>
      <c r="B1" s="1"/>
      <c r="C1" s="1"/>
      <c r="D1" s="2"/>
      <c r="E1" s="1"/>
      <c r="F1" s="1"/>
      <c r="G1" s="3"/>
    </row>
    <row r="2" ht="27.75" customHeight="1" spans="1:7">
      <c r="A2" s="4" t="s">
        <v>324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"单位名称："&amp;"玉溪市数字玉溪建设服务中心"</f>
        <v>单位名称：玉溪市数字玉溪建设服务中心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206</v>
      </c>
      <c r="B4" s="9" t="s">
        <v>205</v>
      </c>
      <c r="C4" s="9" t="s">
        <v>127</v>
      </c>
      <c r="D4" s="10" t="s">
        <v>325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326</v>
      </c>
      <c r="F5" s="10" t="s">
        <v>327</v>
      </c>
      <c r="G5" s="10" t="s">
        <v>328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64</v>
      </c>
      <c r="B8" s="22"/>
      <c r="C8" s="22"/>
      <c r="D8" s="23"/>
      <c r="E8" s="24">
        <v>4800000</v>
      </c>
      <c r="F8" s="24"/>
      <c r="G8" s="24"/>
    </row>
    <row r="9" ht="21" customHeight="1" spans="1:7">
      <c r="A9" s="21"/>
      <c r="B9" s="21" t="s">
        <v>329</v>
      </c>
      <c r="C9" s="21" t="s">
        <v>214</v>
      </c>
      <c r="D9" s="25" t="s">
        <v>330</v>
      </c>
      <c r="E9" s="24">
        <v>4800000</v>
      </c>
      <c r="F9" s="24"/>
      <c r="G9" s="24"/>
    </row>
    <row r="10" ht="21" customHeight="1" spans="1:7">
      <c r="A10" s="26" t="s">
        <v>30</v>
      </c>
      <c r="B10" s="27" t="s">
        <v>331</v>
      </c>
      <c r="C10" s="27"/>
      <c r="D10" s="28"/>
      <c r="E10" s="24">
        <v>4800000</v>
      </c>
      <c r="F10" s="24"/>
      <c r="G10" s="24"/>
    </row>
  </sheetData>
  <mergeCells count="12">
    <mergeCell ref="A1:G1"/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Karida</cp:lastModifiedBy>
  <dcterms:created xsi:type="dcterms:W3CDTF">2026-02-02T01:46:00Z</dcterms:created>
  <dcterms:modified xsi:type="dcterms:W3CDTF">2026-02-05T01:14:56Z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6F57EA19145F43F7A0FECC6E06BA4B98_12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