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<sst xmlns="http://schemas.openxmlformats.org/spreadsheetml/2006/main" count="899" uniqueCount="391">
  <si>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</si>
  <si>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</si>
  <si>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</si>
  <si>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</si>
  <si>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</si>
  <si>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</si>
  <si>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</si>
  <si>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</si>
  <si>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</si>
  <si>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</si>
  <si>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</si>
  <si>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</si>
  <si>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</si>
  <si>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</si>
  <si>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</si>
  <si>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</si>
  <si>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</si>
  <si>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</si>
  <si>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</si>
  <si>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</si>
  <si>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</si>
  <si>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</si>
  <si>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</si>
  <si>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</si>
  <si>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</si>
  <si>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</si>
  <si>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</si>
  <si>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</si>
  <si>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</si>
  <si>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</si>
  <si>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</si>
  <si>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</si>
  <si>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</si>
  <si>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</si>
  <si>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</si>
  <si>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</si>
  <si>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</si>
  <si>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</si>
  <si>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</si>
  <si>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</si>
  <si>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</si>
  <si>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</si>
  <si>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</si>
  <si>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</si>
  <si>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</si>
  <si>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</si>
  <si>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</si>
  <si>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</si>
  <si>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</si>
  <si>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</si>
  <si>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</si>
  <si>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</si>
  <si>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</si>
  <si>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</si>
  <si>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</si>
  <si>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</si>
  <si>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</si>
  <si>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</si>
  <si>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</si>
  <si>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</si>
  <si>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</si>
  <si>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</si>
  <si>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</si>
  <si>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305001</t>
  </si>
  <si>
    <t>玉溪市互联网信息办公室</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</si>
  <si>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</si>
  <si>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</si>
  <si>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</si>
  <si>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</si>
  <si>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</si>
  <si>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</si>
  <si>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</si>
  <si>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</si>
  <si>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</si>
  <si>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</si>
  <si>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</si>
  <si>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</si>
  <si>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</si>
  <si>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</si>
  <si>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20137</t>
  </si>
  <si>
    <t>2013701</t>
  </si>
  <si>
    <t>2013702</t>
  </si>
  <si>
    <t>2013750</t>
  </si>
  <si>
    <t>2013799</t>
  </si>
  <si>
    <t>207</t>
  </si>
  <si>
    <t>20701</t>
  </si>
  <si>
    <t>2070199</t>
  </si>
  <si>
    <t>208</t>
  </si>
  <si>
    <t>20805</t>
  </si>
  <si>
    <t>2080501</t>
  </si>
  <si>
    <t>2080505</t>
  </si>
  <si>
    <t>210</t>
  </si>
  <si>
    <t>21011</t>
  </si>
  <si>
    <t>2101101</t>
  </si>
  <si>
    <t>2101102</t>
  </si>
  <si>
    <t>2101103</t>
  </si>
  <si>
    <t>2101199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</si>
  <si>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</si>
  <si>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</si>
  <si>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</si>
  <si>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</si>
  <si>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</si>
  <si>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</si>
  <si>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</si>
  <si>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</si>
  <si>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</si>
  <si>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</si>
  <si>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</si>
  <si>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</si>
  <si>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</si>
  <si>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</si>
  <si>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</si>
  <si>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</si>
  <si>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</si>
  <si>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</si>
  <si>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</si>
  <si>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</si>
  <si>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</si>
  <si>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</si>
  <si>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</si>
  <si>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</si>
  <si>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</si>
  <si>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</si>
  <si>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</si>
  <si>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</si>
  <si>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</si>
  <si>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</si>
  <si>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</si>
  <si>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</si>
  <si>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</si>
  <si>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</si>
  <si>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</si>
  <si>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</si>
  <si>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</si>
  <si>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</si>
  <si>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</si>
  <si>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</si>
  <si>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</si>
  <si>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</si>
  <si>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</si>
  <si>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</si>
  <si>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</si>
  <si>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</si>
  <si>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</si>
  <si>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</si>
  <si>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</si>
  <si>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530400210000000629147</t>
  </si>
  <si>
    <t>行政人员工资支出</t>
  </si>
  <si>
    <t>行政运行</t>
  </si>
  <si>
    <t>30101</t>
  </si>
  <si>
    <t>基本工资</t>
  </si>
  <si>
    <t>30102</t>
  </si>
  <si>
    <t>津贴补贴</t>
  </si>
  <si>
    <t>购房补贴</t>
  </si>
  <si>
    <t>530400210000000629149</t>
  </si>
  <si>
    <t>社会保障缴费</t>
  </si>
  <si>
    <t>事业运行</t>
  </si>
  <si>
    <t>30112</t>
  </si>
  <si>
    <t>其他社会保障缴费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</si>
  <si>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</si>
  <si>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</si>
  <si>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</si>
  <si>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</si>
  <si>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</si>
  <si>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</si>
  <si>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</si>
  <si>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</si>
  <si>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</si>
  <si>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</si>
  <si>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</si>
  <si>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530400210000000629150</t>
  </si>
  <si>
    <t>住房公积金</t>
  </si>
  <si>
    <t>30113</t>
  </si>
  <si>
    <t>530400210000000629151</t>
  </si>
  <si>
    <t>其他工资福利支出</t>
  </si>
  <si>
    <t>30103</t>
  </si>
  <si>
    <t>奖金</t>
  </si>
  <si>
    <t>530400210000000629152</t>
  </si>
  <si>
    <t>公车购置及运维费</t>
  </si>
  <si>
    <t>30231</t>
  </si>
  <si>
    <t>公务用车运行维护费</t>
  </si>
  <si>
    <t>530400210000000629153</t>
  </si>
  <si>
    <t>行政人员公务交通补贴</t>
  </si>
  <si>
    <t>30239</t>
  </si>
  <si>
    <t>其他交通费用</t>
  </si>
  <si>
    <t>530400210000000629154</t>
  </si>
  <si>
    <t>工会经费</t>
  </si>
  <si>
    <t>30228</t>
  </si>
  <si>
    <t>530400210000000629156</t>
  </si>
  <si>
    <t>一般公用经费</t>
  </si>
  <si>
    <t>30201</t>
  </si>
  <si>
    <t>办公费</t>
  </si>
  <si>
    <t>30211</t>
  </si>
  <si>
    <t>差旅费</t>
  </si>
  <si>
    <t>30299</t>
  </si>
  <si>
    <t>其他商品和服务支出</t>
  </si>
  <si>
    <t>31002</t>
  </si>
  <si>
    <t>办公设备购置</t>
  </si>
  <si>
    <t>30205</t>
  </si>
  <si>
    <t>水费</t>
  </si>
  <si>
    <t>30207</t>
  </si>
  <si>
    <t>邮电费</t>
  </si>
  <si>
    <t>30213</t>
  </si>
  <si>
    <t>维修（护）费</t>
  </si>
  <si>
    <t>行政单位离退休</t>
  </si>
  <si>
    <t>530400221100000567739</t>
  </si>
  <si>
    <t>30217</t>
  </si>
  <si>
    <t>530400221100000567755</t>
  </si>
  <si>
    <t>事业人员工资支出</t>
  </si>
  <si>
    <t>30107</t>
  </si>
  <si>
    <t>绩效工资</t>
  </si>
  <si>
    <t>530400221100000660711</t>
  </si>
  <si>
    <t>对个人和家庭的补助</t>
  </si>
  <si>
    <t>30305</t>
  </si>
  <si>
    <t>生活补助</t>
  </si>
  <si>
    <t>530400241100002352819</t>
  </si>
  <si>
    <t>年终一次性奖金</t>
  </si>
  <si>
    <t>530400251100003553995</t>
  </si>
  <si>
    <t>奖励性绩效工资（工资部分）经费</t>
  </si>
  <si>
    <t>530400251100003554075</t>
  </si>
  <si>
    <t>奖励性绩效工资（高于部分）经费</t>
  </si>
  <si>
    <t>530400251100003570653</t>
  </si>
  <si>
    <t>工作业务经费</t>
  </si>
  <si>
    <t>一般行政管理事务</t>
  </si>
  <si>
    <t>30206</t>
  </si>
  <si>
    <t>电费</t>
  </si>
  <si>
    <t>30215</t>
  </si>
  <si>
    <t>会议费</t>
  </si>
  <si>
    <t>30216</t>
  </si>
  <si>
    <t>培训费</t>
  </si>
  <si>
    <t>30226</t>
  </si>
  <si>
    <t>劳务费</t>
  </si>
  <si>
    <t>30227</t>
  </si>
  <si>
    <t>委托业务费</t>
  </si>
  <si>
    <t>530400251100003578573</t>
  </si>
  <si>
    <t>机关后勤购买服务经费</t>
  </si>
  <si>
    <t>530400251100003578817</t>
  </si>
  <si>
    <t>编外临聘人员经费</t>
  </si>
  <si>
    <t>30199</t>
  </si>
  <si>
    <t>530400251100003841761</t>
  </si>
  <si>
    <t>物业管理费</t>
  </si>
  <si>
    <t>30209</t>
  </si>
  <si>
    <t>530400251100003841773</t>
  </si>
  <si>
    <t>租赁费</t>
  </si>
  <si>
    <t>30214</t>
  </si>
  <si>
    <t>预算05-1表</t>
  </si>
  <si>
    <t>2026年部门项目支出预算表</t>
  </si>
  <si>
    <t>项目分类</t>
  </si>
  <si>
    <t>项目单位</t>
  </si>
  <si>
    <t>本年拨款</t>
  </si>
  <si>
    <t>单位资金</t>
  </si>
  <si>
    <t>其中：本次下达</t>
  </si>
  <si>
    <t>玉溪市网络综合治理项目经费</t>
  </si>
  <si>
    <t>专项业务类</t>
  </si>
  <si>
    <t>530400261100004404886</t>
  </si>
  <si>
    <t>其他网信事务支出</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</si>
  <si>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</si>
  <si>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</si>
  <si>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</si>
  <si>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</si>
  <si>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</si>
  <si>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</si>
  <si>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</si>
  <si>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</si>
  <si>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</si>
  <si>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</si>
  <si>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</si>
  <si>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</si>
  <si>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</si>
  <si>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为持续加强互联网内容建设和网络综合治理，营造清朗的网络空间，拟申报玉溪市网络综合治理项目，通过采购网络安全技术支撑、网络舆情技术支撑等服务，加强网络综合治理技术支撑，进一步提高网络综合治理效能，构建良好网络生态。项目实施时间为1年，主要包括：1.网络安全服务保障技术支撑服务。含开展属地重要信息系统、网站远程技术检测和态势感知、开展网络安全的态势感知、提供重点网站网络安全漏洞技术支撑、提供属地2个清单、提供开展网络安全检查工作的技术支撑、提供户外电子大屏网络安全技术保护的咨询及其他服务。2.网络舆情服务保障技术支撑服务。含对舆情数据的收集与整理、舆情分析与报告、舆情预警、人员服务及成果要求。3.网络综合治理技术支撑服务。含排查属地的政治性表述错误、开展属地网络平台账号的排查（提供清单）、专项综合治理的技术支撑、特殊信息约稿及智库服务、玉溪网络生态报告。
    该项目通过设置数量指标、质量指标、社会效益指标、服务对象满意度等指标，确保了项目实施的质效，数量指标中明确了属地网站平台和政务新媒体政治性表述错误排查条数不少于1000条、“不忘初心”涉习近平总书记表述错误排查不少于500条、属地重点网站和系统网络安全态势感知覆盖率100%、约稿不少于24期；质量指标中对属地重点网站和系统进行网络安全态势感知、防范网络安全重大风险隐患，配合做好“清朗”系列专项行动有害信息推送等提出了具体要求；服务对象满意度要求达95%。整个项目的指标明确、量化，具有可操作性，与全市网络治理目标一致。  
    通过实施本项目，能强化网上巡查监测工作，第一时间发现属地网络舆情，第一时间进行处置，提升治网管网效能，开展网络安全态势感知，及时发现和处置网络安全风险隐患，确保全市重要信息系统安全，在国家重要活动和重要时间节点完成重保工作，不发生重大网络舆情和网络安全事件，共同防范网络风险，确保属地网络空间清朗，让人民群众在信息化发展中获得更多安全感和幸福感。</t>
  </si>
  <si>
    <t>产出指标</t>
  </si>
  <si>
    <t>数量指标</t>
  </si>
  <si>
    <t>年度属地网站平台和政务新媒体政治性表述错误排查</t>
  </si>
  <si>
    <t>&gt;=</t>
  </si>
  <si>
    <t>1000</t>
  </si>
  <si>
    <t>条</t>
  </si>
  <si>
    <t>定量指标</t>
  </si>
  <si>
    <t>年度发现属地网站平台和政务新媒体政治性表述错误1000条</t>
  </si>
  <si>
    <t>年度“不忘初心”涉习近平总书记表述错误排查</t>
  </si>
  <si>
    <t>=</t>
  </si>
  <si>
    <t>500</t>
  </si>
  <si>
    <t>年度“不忘初心”涉习近平总书记表述错误排查数量达500条</t>
  </si>
  <si>
    <t>属地重点网站和系统网络安全态势感知</t>
  </si>
  <si>
    <t>100</t>
  </si>
  <si>
    <t>%</t>
  </si>
  <si>
    <t>对属地100个重点网站和系统进行网络安全态势感知，覆盖率达到100%</t>
  </si>
  <si>
    <t>编制《玉溪网络舆情日报》</t>
  </si>
  <si>
    <t>230</t>
  </si>
  <si>
    <t>期</t>
  </si>
  <si>
    <t>提供数据支撑，配合做好《玉溪市网络舆情日报》的编制，供有关单位参阅</t>
  </si>
  <si>
    <t>属地平台网络舆论引导</t>
  </si>
  <si>
    <t>&gt;</t>
  </si>
  <si>
    <t>50</t>
  </si>
  <si>
    <t>次</t>
  </si>
  <si>
    <t>属地平台网络舆论引导不少于50次</t>
  </si>
  <si>
    <t>属地网络舆情监测推送</t>
  </si>
  <si>
    <t>10000</t>
  </si>
  <si>
    <t>属地网络舆情监测推送，年度达10000条</t>
  </si>
  <si>
    <t>年度约稿</t>
  </si>
  <si>
    <t>24</t>
  </si>
  <si>
    <t>年度约稿达24期</t>
  </si>
  <si>
    <t>配合开展重要时间节点和国家重要活动网络舆情应急处置服务保障</t>
  </si>
  <si>
    <t>配合开展重要时间节点和国家重要活动网络舆情应急处置服务保障，年度不少于6次</t>
  </si>
  <si>
    <t>质量指标</t>
  </si>
  <si>
    <t>对属地重点网站和系统进行网络安全态势感知，确保网络空间安全</t>
  </si>
  <si>
    <t>0</t>
  </si>
  <si>
    <t>对属地100个重点网站和系统进行网络安全风险隐患监测,及时发现处置网络重大风险漏洞</t>
  </si>
  <si>
    <t>“清朗”系列专项行动有害信息推送</t>
  </si>
  <si>
    <t>配合开展“清朗”系列专项行动10次，重点整治“自媒体”发布不实信息、恶意挑动负面情绪问题、AI技术滥用等网络生态突出问题，推送属地有害信息</t>
  </si>
  <si>
    <t>效益指标</t>
  </si>
  <si>
    <t>社会效益</t>
  </si>
  <si>
    <t>有效管控属地舆论阵地，让人民群众在信息化发展中获得更多安全感和幸福感</t>
  </si>
  <si>
    <t>未被通报</t>
  </si>
  <si>
    <t>定性指标</t>
  </si>
  <si>
    <t>有效管控属地舆论阵地,第一时间发现属地网络舆情,第一时间进行处置,开展网络综合治理,提升治网管网效能,确保清朗网络空间,让人民群众在信息化发展中获得更多安全感和幸福感</t>
  </si>
  <si>
    <t>开展网络安全态势感知，筑牢网络安全人民防线</t>
  </si>
  <si>
    <t>未发生重大网络安全</t>
  </si>
  <si>
    <t>开展网络安全态势感知,及时发现和处置网络安全风险隐患,确保全市重要信息系统安全,在国家重要活动和重要时间节点完成重保工作,不发生重大网络安全事件,形成共同防范网络风险,共筑网上网下同心圆良好局面,筑牢网络安全人民防线</t>
  </si>
  <si>
    <t>满意度指标</t>
  </si>
  <si>
    <t>服务对象满意度</t>
  </si>
  <si>
    <t>涉事单位满意度调查</t>
  </si>
  <si>
    <t>95</t>
  </si>
  <si>
    <t>提供技术支撑，第一时间发现网络舆情和网络安全风险、第一时间预警涉事单位，指导有关单位妥善处置</t>
  </si>
  <si>
    <t>预算06表</t>
  </si>
  <si>
    <t>2026年部门政府性基金预算支出预算表</t>
  </si>
  <si>
    <t>单位:元</t>
  </si>
  <si>
    <t>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</si>
  <si>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</si>
  <si>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</si>
  <si>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</si>
  <si>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</si>
  <si>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</si>
  <si>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</si>
  <si>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</si>
  <si>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</si>
  <si>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</si>
  <si>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</si>
  <si>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</si>
  <si>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</si>
  <si>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公务用车加油</t>
  </si>
  <si>
    <t>年</t>
  </si>
  <si>
    <t>公务用车修理和保养</t>
  </si>
  <si>
    <t>公务用车保险</t>
  </si>
  <si>
    <t>业务专网设备</t>
  </si>
  <si>
    <t>台</t>
  </si>
  <si>
    <t>预算08表</t>
  </si>
  <si>
    <t>2026年部门政府购买服务预算表</t>
  </si>
  <si>
    <t>政府购买服务项目</t>
  </si>
  <si>
    <t>政府购买服务目录</t>
  </si>
  <si>
    <t>物业管理服务</t>
  </si>
  <si>
    <t>B1102 物业管理服务</t>
  </si>
  <si>
    <t>机关后勤购买服务</t>
  </si>
  <si>
    <t>B1105 餐饮服务</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</si>
  <si>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</si>
  <si>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</si>
  <si>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</si>
  <si>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</si>
  <si>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</si>
  <si>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</si>
  <si>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</si>
  <si>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</si>
  <si>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</si>
  <si>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</si>
  <si>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</si>
  <si>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</si>
  <si>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</si>
  <si>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</si>
  <si>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</si>
  <si>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</si>
  <si>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</si>
  <si>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</si>
  <si>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</si>
  <si>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</si>
  <si>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</si>
  <si>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</si>
  <si>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</si>
  <si>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</si>
  <si>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</si>
  <si>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</si>
  <si>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预算11表</t>
  </si>
  <si>
    <t>2026年上级补助项目支出预算表</t>
  </si>
  <si>
    <t>上级补助</t>
  </si>
  <si>
    <t>预算12表</t>
  </si>
  <si>
    <t>2026年部门项目支出中期规划预算表</t>
  </si>
  <si>
    <t>项目级次</t>
  </si>
  <si>
    <t>2026年</t>
  </si>
  <si>
    <t>2027年</t>
  </si>
  <si>
    <t>2028年</t>
  </si>
  <si>
    <t>311 专项业务类</t>
  </si>
  <si>
    <t>本级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</si>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</sst>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10"/>
      <color rgb="FF000000"/>
      <name val="宋体"/>
      <charset val="134"/>
    </font>
    <font>
      <sz val="9.75"/>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2"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3" borderId="17" applyNumberFormat="0" applyAlignment="0" applyProtection="0">
      <alignment vertical="center"/>
    </xf>
    <xf numFmtId="0" fontId="31" fillId="4" borderId="18" applyNumberFormat="0" applyAlignment="0" applyProtection="0">
      <alignment vertical="center"/>
    </xf>
    <xf numFmtId="0" fontId="32" fillId="4" borderId="17" applyNumberFormat="0" applyAlignment="0" applyProtection="0">
      <alignment vertical="center"/>
    </xf>
    <xf numFmtId="0" fontId="33" fillId="5"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176" fontId="11" fillId="0" borderId="7">
      <alignment horizontal="right" vertical="center"/>
    </xf>
    <xf numFmtId="49" fontId="11" fillId="0" borderId="7">
      <alignment horizontal="left" vertical="center" wrapText="1"/>
    </xf>
    <xf numFmtId="176" fontId="11" fillId="0" borderId="7">
      <alignment horizontal="right" vertical="center"/>
    </xf>
    <xf numFmtId="177" fontId="11" fillId="0" borderId="7">
      <alignment horizontal="right" vertical="center"/>
    </xf>
    <xf numFmtId="178" fontId="11" fillId="0" borderId="7">
      <alignment horizontal="right" vertical="center"/>
    </xf>
    <xf numFmtId="179" fontId="11" fillId="0" borderId="7">
      <alignment horizontal="right" vertical="center"/>
    </xf>
    <xf numFmtId="10" fontId="11" fillId="0" borderId="7">
      <alignment horizontal="right" vertical="center"/>
    </xf>
    <xf numFmtId="180" fontId="11" fillId="0" borderId="7">
      <alignment horizontal="right" vertical="center"/>
    </xf>
  </cellStyleXfs>
  <cellXfs count="165">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0" applyNumberFormat="1" applyFont="1" applyBorder="1">
      <alignment horizontal="left" vertical="center" wrapText="1"/>
    </xf>
    <xf numFmtId="176" fontId="7" fillId="0" borderId="7" xfId="0" applyNumberFormat="1" applyFont="1" applyBorder="1" applyAlignment="1">
      <alignment horizontal="right" vertical="center"/>
    </xf>
    <xf numFmtId="49" fontId="6" fillId="0" borderId="7" xfId="0" applyNumberFormat="1"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6" fillId="0" borderId="0" xfId="0" applyFont="1" applyBorder="1" applyAlignment="1" applyProtection="1">
      <alignment horizontal="right" vertical="center"/>
      <protection locked="0"/>
    </xf>
    <xf numFmtId="0" fontId="8" fillId="0" borderId="0" xfId="0" applyFont="1" applyBorder="1" applyAlignment="1">
      <alignment horizontal="center" vertical="center"/>
    </xf>
    <xf numFmtId="0" fontId="9" fillId="0" borderId="0" xfId="0" applyFont="1" applyBorder="1" applyAlignment="1" applyProtection="1">
      <alignment horizontal="right"/>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pplyProtection="1">
      <alignment horizontal="center" vertical="center" wrapText="1"/>
      <protection locked="0"/>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9"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11" fillId="0" borderId="0" xfId="50" applyNumberFormat="1" applyFont="1" applyBorder="1" applyAlignment="1">
      <alignment horizontal="right" vertical="center" wrapText="1"/>
    </xf>
    <xf numFmtId="49" fontId="12" fillId="0" borderId="0" xfId="50" applyNumberFormat="1" applyFont="1" applyBorder="1" applyAlignment="1">
      <alignment horizontal="center" vertical="center" wrapText="1"/>
    </xf>
    <xf numFmtId="49" fontId="11" fillId="0" borderId="0" xfId="50"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80" fontId="11" fillId="0" borderId="7" xfId="0" applyNumberFormat="1" applyFont="1" applyBorder="1" applyAlignment="1">
      <alignment horizontal="right" vertical="center" wrapText="1"/>
    </xf>
    <xf numFmtId="176"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10" fillId="0" borderId="7" xfId="0" applyFont="1" applyBorder="1" applyAlignment="1">
      <alignment horizontal="center" vertical="center" wrapText="1"/>
    </xf>
    <xf numFmtId="49" fontId="7" fillId="0" borderId="7" xfId="50" applyNumberFormat="1" applyFont="1" applyBorder="1">
      <alignment horizontal="left"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9" fillId="0" borderId="0" xfId="0" applyFont="1" applyBorder="1" applyAlignment="1">
      <alignment horizontal="right" wrapText="1"/>
    </xf>
    <xf numFmtId="0" fontId="9" fillId="0" borderId="0" xfId="0" applyFont="1" applyBorder="1" applyAlignment="1">
      <alignment wrapText="1"/>
    </xf>
    <xf numFmtId="0" fontId="3" fillId="0" borderId="0" xfId="0" applyFont="1" applyBorder="1" applyAlignment="1" applyProtection="1">
      <alignment horizontal="right"/>
      <protection locked="0"/>
    </xf>
    <xf numFmtId="0" fontId="10" fillId="0" borderId="8" xfId="0" applyFont="1" applyBorder="1" applyAlignment="1">
      <alignment horizontal="center" vertical="center" wrapText="1"/>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vertical="top" wrapText="1"/>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right"/>
    </xf>
    <xf numFmtId="0" fontId="10"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pplyProtection="1">
      <alignment horizontal="center" vertical="center" wrapText="1"/>
      <protection locked="0"/>
    </xf>
    <xf numFmtId="0" fontId="10" fillId="0" borderId="11" xfId="0" applyFont="1" applyBorder="1" applyAlignment="1">
      <alignment horizontal="center" vertical="center" wrapText="1"/>
    </xf>
    <xf numFmtId="0" fontId="10" fillId="0" borderId="11" xfId="0" applyFont="1" applyBorder="1" applyAlignment="1" applyProtection="1">
      <alignment horizontal="center" vertical="center"/>
      <protection locked="0"/>
    </xf>
    <xf numFmtId="0" fontId="10" fillId="0" borderId="11" xfId="0" applyFont="1" applyBorder="1" applyAlignment="1" applyProtection="1">
      <alignment horizontal="center" vertical="center" wrapText="1"/>
      <protection locked="0"/>
    </xf>
    <xf numFmtId="0" fontId="10" fillId="0" borderId="12" xfId="0" applyFont="1" applyBorder="1" applyAlignment="1">
      <alignment horizontal="center" vertical="center" wrapText="1"/>
    </xf>
    <xf numFmtId="0" fontId="10" fillId="0" borderId="12"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12" xfId="0" applyFont="1" applyBorder="1" applyAlignment="1">
      <alignment horizontal="center" vertical="center"/>
    </xf>
    <xf numFmtId="0" fontId="10"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176" fontId="3" fillId="0" borderId="7" xfId="0" applyNumberFormat="1" applyFont="1" applyBorder="1" applyAlignment="1">
      <alignment horizontal="right" vertical="center"/>
    </xf>
    <xf numFmtId="0" fontId="3" fillId="0" borderId="12" xfId="0" applyFont="1" applyBorder="1" applyAlignment="1">
      <alignment horizontal="center" vertical="center" wrapText="1"/>
    </xf>
    <xf numFmtId="180" fontId="7" fillId="0" borderId="7" xfId="56" applyNumberFormat="1" applyFont="1" applyBorder="1" applyAlignment="1">
      <alignment horizontal="center" vertical="center" wrapText="1"/>
    </xf>
    <xf numFmtId="0" fontId="19" fillId="0" borderId="0" xfId="0" applyFont="1" applyBorder="1" applyAlignment="1"/>
    <xf numFmtId="0" fontId="9"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9" fillId="0" borderId="0" xfId="0" applyFont="1" applyBorder="1" applyAlignment="1">
      <alignment horizontal="right"/>
    </xf>
    <xf numFmtId="176" fontId="7" fillId="0" borderId="7" xfId="51" applyNumberFormat="1" applyFont="1" applyBorder="1">
      <alignment horizontal="right" vertical="center"/>
    </xf>
    <xf numFmtId="0" fontId="9" fillId="0" borderId="7" xfId="0" applyFont="1" applyBorder="1" applyAlignment="1" applyProtection="1">
      <alignment horizontal="center" vertical="center" wrapText="1"/>
      <protection locked="0"/>
    </xf>
    <xf numFmtId="0" fontId="9" fillId="0" borderId="7" xfId="0" applyFont="1" applyBorder="1" applyAlignment="1">
      <alignment horizontal="center" vertical="center" wrapText="1"/>
    </xf>
    <xf numFmtId="0" fontId="3" fillId="0" borderId="0" xfId="0" applyFont="1" applyBorder="1" applyAlignment="1" applyProtection="1">
      <alignment horizontal="right" vertical="center"/>
      <protection locked="0"/>
    </xf>
    <xf numFmtId="0" fontId="17" fillId="0" borderId="0" xfId="0" applyFont="1" applyBorder="1" applyAlignment="1">
      <alignment horizontal="center" vertical="center"/>
    </xf>
    <xf numFmtId="49" fontId="9" fillId="0" borderId="0" xfId="0" applyNumberFormat="1" applyFont="1" applyBorder="1" applyAlignment="1"/>
    <xf numFmtId="0" fontId="9" fillId="0" borderId="0" xfId="0" applyFont="1" applyBorder="1">
      <alignment vertical="top"/>
    </xf>
    <xf numFmtId="0" fontId="7" fillId="0" borderId="0" xfId="0" applyFont="1" applyBorder="1" applyAlignment="1">
      <alignment horizontal="left" vertical="center"/>
    </xf>
    <xf numFmtId="0" fontId="1" fillId="0" borderId="7" xfId="0" applyFont="1" applyBorder="1" applyAlignment="1">
      <alignment horizontal="center" vertical="center" wrapText="1"/>
    </xf>
    <xf numFmtId="0" fontId="9" fillId="0" borderId="7" xfId="0" applyFont="1" applyBorder="1" applyAlignment="1">
      <alignment horizontal="center" vertical="center"/>
    </xf>
    <xf numFmtId="49" fontId="7" fillId="0" borderId="7" xfId="0" applyNumberFormat="1" applyFont="1" applyBorder="1" applyAlignment="1">
      <alignment horizontal="left" vertical="center" wrapText="1"/>
    </xf>
    <xf numFmtId="49" fontId="11" fillId="0" borderId="7" xfId="50" applyNumberFormat="1" applyFont="1" applyBorder="1" applyAlignment="1">
      <alignment horizontal="right" vertical="center" wrapText="1"/>
    </xf>
    <xf numFmtId="49" fontId="12" fillId="0" borderId="7" xfId="50" applyNumberFormat="1" applyFont="1" applyBorder="1" applyAlignment="1">
      <alignment horizontal="center" vertical="center" wrapText="1"/>
    </xf>
    <xf numFmtId="49" fontId="11" fillId="0" borderId="7" xfId="50" applyNumberFormat="1" applyFont="1" applyBorder="1">
      <alignment horizontal="left" vertical="center" wrapText="1"/>
    </xf>
    <xf numFmtId="49" fontId="13" fillId="0" borderId="7" xfId="50" applyNumberFormat="1" applyFont="1" applyBorder="1" applyAlignment="1">
      <alignment horizontal="center" vertical="center" wrapText="1"/>
    </xf>
    <xf numFmtId="49" fontId="11" fillId="0" borderId="7" xfId="50" applyNumberFormat="1" applyFont="1" applyBorder="1" applyAlignment="1">
      <alignment horizontal="center" vertical="center" wrapText="1"/>
    </xf>
    <xf numFmtId="176" fontId="11" fillId="0" borderId="7" xfId="50" applyNumberFormat="1" applyFont="1" applyBorder="1" applyAlignment="1">
      <alignment horizontal="right" vertical="center" wrapText="1"/>
    </xf>
    <xf numFmtId="180" fontId="11" fillId="0" borderId="7" xfId="56" applyNumberFormat="1" applyFont="1" applyBorder="1" applyAlignment="1">
      <alignment horizontal="center" vertical="center" wrapText="1"/>
    </xf>
    <xf numFmtId="49" fontId="20" fillId="0" borderId="7" xfId="50" applyNumberFormat="1" applyFont="1" applyBorder="1" applyAlignment="1">
      <alignment horizontal="right" vertical="center" wrapText="1"/>
    </xf>
    <xf numFmtId="49" fontId="11" fillId="0" borderId="10" xfId="50" applyNumberFormat="1" applyFont="1" applyBorder="1" applyAlignment="1">
      <alignment horizontal="right" vertical="center" wrapText="1"/>
    </xf>
    <xf numFmtId="49" fontId="11" fillId="0" borderId="7" xfId="50" applyNumberFormat="1" applyFont="1" applyBorder="1" applyAlignment="1">
      <alignment horizontal="left" vertical="center" wrapText="1" indent="2"/>
    </xf>
    <xf numFmtId="49" fontId="11" fillId="0" borderId="7" xfId="50"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0" applyNumberFormat="1" applyFont="1" applyBorder="1">
      <alignment horizontal="left" vertical="center" wrapText="1"/>
    </xf>
    <xf numFmtId="176" fontId="11" fillId="0" borderId="7" xfId="0" applyNumberFormat="1" applyFont="1" applyBorder="1" applyAlignment="1">
      <alignment horizontal="right" vertical="center"/>
    </xf>
    <xf numFmtId="176" fontId="21" fillId="0" borderId="7" xfId="0" applyNumberFormat="1" applyFont="1" applyBorder="1" applyAlignment="1">
      <alignment horizontal="left" vertical="center"/>
    </xf>
    <xf numFmtId="176" fontId="11" fillId="0" borderId="7" xfId="51" applyNumberFormat="1" applyFont="1" applyBorder="1">
      <alignment horizontal="right" vertical="center"/>
    </xf>
    <xf numFmtId="176"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topLeftCell="A4"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6" t="s">
        <v>0</v>
      </c>
      <c r="B1" s="157"/>
      <c r="C1" s="157"/>
      <c r="D1" s="157"/>
    </row>
    <row r="2" ht="28.5" customHeight="1" spans="1:4">
      <c r="A2" s="158" t="s">
        <v>1</v>
      </c>
      <c r="B2" s="158"/>
      <c r="C2" s="158"/>
      <c r="D2" s="158"/>
    </row>
    <row r="3" ht="18.75" customHeight="1" spans="1:4">
      <c r="A3" s="148" t="str">
        <f>"单位名称："&amp;"玉溪市互联网信息办公室"</f>
        <v>单位名称：玉溪市互联网信息办公室</v>
      </c>
      <c r="B3" s="148"/>
      <c r="C3" s="148"/>
      <c r="D3" s="146" t="s">
        <v>2</v>
      </c>
    </row>
    <row r="4" ht="18.75" customHeight="1" spans="1:4">
      <c r="A4" s="149" t="s">
        <v>3</v>
      </c>
      <c r="B4" s="149"/>
      <c r="C4" s="149" t="s">
        <v>4</v>
      </c>
      <c r="D4" s="149"/>
    </row>
    <row r="5" ht="18.75" customHeight="1" spans="1:4">
      <c r="A5" s="149" t="s">
        <v>5</v>
      </c>
      <c r="B5" s="149" t="s">
        <v>6</v>
      </c>
      <c r="C5" s="149" t="s">
        <v>7</v>
      </c>
      <c r="D5" s="149" t="s">
        <v>6</v>
      </c>
    </row>
    <row r="6" ht="18.75" customHeight="1" spans="1:4">
      <c r="A6" s="148" t="s">
        <v>8</v>
      </c>
      <c r="B6" s="162">
        <v>7838784.96</v>
      </c>
      <c r="C6" s="163" t="str">
        <f>"一"&amp;"、"&amp;"一般公共服务支出"</f>
        <v>一、一般公共服务支出</v>
      </c>
      <c r="D6" s="162">
        <v>6201139.83</v>
      </c>
    </row>
    <row r="7" ht="18.75" customHeight="1" spans="1:4">
      <c r="A7" s="148" t="s">
        <v>9</v>
      </c>
      <c r="B7" s="162"/>
      <c r="C7" s="163" t="str">
        <f>"一"&amp;"、"&amp;"文化旅游体育与传媒支出"</f>
        <v>一、文化旅游体育与传媒支出</v>
      </c>
      <c r="D7" s="162"/>
    </row>
    <row r="8" ht="18.75" customHeight="1" spans="1:4">
      <c r="A8" s="148" t="s">
        <v>10</v>
      </c>
      <c r="B8" s="162"/>
      <c r="C8" s="163" t="str">
        <f>"二"&amp;"、"&amp;"社会保障和就业支出"</f>
        <v>二、社会保障和就业支出</v>
      </c>
      <c r="D8" s="162">
        <v>638748.64</v>
      </c>
    </row>
    <row r="9" ht="18.75" customHeight="1" spans="1:4">
      <c r="A9" s="148" t="s">
        <v>11</v>
      </c>
      <c r="B9" s="162"/>
      <c r="C9" s="163" t="str">
        <f>"三"&amp;"、"&amp;"卫生健康支出"</f>
        <v>三、卫生健康支出</v>
      </c>
      <c r="D9" s="162">
        <v>496660.49</v>
      </c>
    </row>
    <row r="10" ht="18.75" customHeight="1" spans="1:4">
      <c r="A10" s="148" t="s">
        <v>12</v>
      </c>
      <c r="B10" s="162"/>
      <c r="C10" s="163" t="str">
        <f>"四"&amp;"、"&amp;"住房保障支出"</f>
        <v>四、住房保障支出</v>
      </c>
      <c r="D10" s="162">
        <v>502236</v>
      </c>
    </row>
    <row r="11" ht="18.75" customHeight="1" spans="1:4">
      <c r="A11" s="148" t="s">
        <v>13</v>
      </c>
      <c r="B11" s="162"/>
      <c r="C11" s="148"/>
      <c r="D11" s="148"/>
    </row>
    <row r="12" ht="18.75" customHeight="1" spans="1:4">
      <c r="A12" s="148" t="s">
        <v>14</v>
      </c>
      <c r="B12" s="162"/>
      <c r="C12" s="148"/>
      <c r="D12" s="148"/>
    </row>
    <row r="13" ht="18.75" customHeight="1" spans="1:4">
      <c r="A13" s="148" t="s">
        <v>15</v>
      </c>
      <c r="B13" s="162"/>
      <c r="C13" s="148"/>
      <c r="D13" s="148"/>
    </row>
    <row r="14" ht="18.75" customHeight="1" spans="1:4">
      <c r="A14" s="148" t="s">
        <v>16</v>
      </c>
      <c r="B14" s="162"/>
      <c r="C14" s="148"/>
      <c r="D14" s="148"/>
    </row>
    <row r="15" ht="18.75" customHeight="1" spans="1:4">
      <c r="A15" s="148" t="s">
        <v>17</v>
      </c>
      <c r="B15" s="162"/>
      <c r="C15" s="148"/>
      <c r="D15" s="148"/>
    </row>
    <row r="16" ht="18.75" customHeight="1" spans="1:4">
      <c r="A16" s="164" t="s">
        <v>18</v>
      </c>
      <c r="B16" s="162">
        <v>7838784.96</v>
      </c>
      <c r="C16" s="164" t="s">
        <v>19</v>
      </c>
      <c r="D16" s="162">
        <v>7838784.96</v>
      </c>
    </row>
    <row r="17" ht="18.75" customHeight="1" spans="1:4">
      <c r="A17" s="159" t="s">
        <v>20</v>
      </c>
      <c r="B17" s="148"/>
      <c r="C17" s="159" t="s">
        <v>21</v>
      </c>
      <c r="D17" s="148"/>
    </row>
    <row r="18" ht="18.75" customHeight="1" spans="1:4">
      <c r="A18" s="59" t="s">
        <v>22</v>
      </c>
      <c r="B18" s="162"/>
      <c r="C18" s="59" t="s">
        <v>22</v>
      </c>
      <c r="D18" s="162"/>
    </row>
    <row r="19" ht="18.75" customHeight="1" spans="1:4">
      <c r="A19" s="59" t="s">
        <v>23</v>
      </c>
      <c r="B19" s="162"/>
      <c r="C19" s="59" t="s">
        <v>23</v>
      </c>
      <c r="D19" s="162"/>
    </row>
    <row r="20" ht="18.75" customHeight="1" spans="1:4">
      <c r="A20" s="164" t="s">
        <v>24</v>
      </c>
      <c r="B20" s="162">
        <v>7838784.96</v>
      </c>
      <c r="C20" s="164" t="s">
        <v>25</v>
      </c>
      <c r="D20" s="162">
        <v>7838784.96</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3" t="s">
        <v>26</v>
      </c>
      <c r="B1" s="153"/>
      <c r="C1" s="153"/>
      <c r="D1" s="153"/>
      <c r="E1" s="153"/>
      <c r="F1" s="153"/>
      <c r="G1" s="153"/>
      <c r="H1" s="153"/>
      <c r="I1" s="153"/>
      <c r="J1" s="153"/>
      <c r="K1" s="153"/>
      <c r="L1" s="153"/>
      <c r="M1" s="153"/>
      <c r="N1" s="153"/>
      <c r="O1" s="153"/>
      <c r="P1" s="153"/>
      <c r="Q1" s="153"/>
      <c r="R1" s="153"/>
      <c r="S1" s="153"/>
    </row>
    <row r="2" ht="28.5" customHeight="1" spans="1:19">
      <c r="A2" s="147" t="s">
        <v>27</v>
      </c>
      <c r="B2" s="147"/>
      <c r="C2" s="147"/>
      <c r="D2" s="147"/>
      <c r="E2" s="147"/>
      <c r="F2" s="147"/>
      <c r="G2" s="147"/>
      <c r="H2" s="147"/>
      <c r="I2" s="147"/>
      <c r="J2" s="147"/>
      <c r="K2" s="147"/>
      <c r="L2" s="147"/>
      <c r="M2" s="147"/>
      <c r="N2" s="147"/>
      <c r="O2" s="147"/>
      <c r="P2" s="147"/>
      <c r="Q2" s="147"/>
      <c r="R2" s="147"/>
      <c r="S2" s="147"/>
    </row>
    <row r="3" ht="20.25" customHeight="1" spans="1:19">
      <c r="A3" s="148" t="str">
        <f>"单位名称："&amp;"玉溪市互联网信息办公室"</f>
        <v>单位名称：玉溪市互联网信息办公室</v>
      </c>
      <c r="B3" s="148"/>
      <c r="C3" s="148"/>
      <c r="D3" s="148"/>
      <c r="E3" s="148"/>
      <c r="F3" s="148"/>
      <c r="G3" s="148"/>
      <c r="H3" s="148"/>
      <c r="I3" s="148"/>
      <c r="J3" s="148"/>
      <c r="K3" s="148"/>
      <c r="L3" s="154"/>
      <c r="M3" s="154"/>
      <c r="N3" s="154"/>
      <c r="O3" s="154"/>
      <c r="P3" s="154"/>
      <c r="Q3" s="154"/>
      <c r="R3" s="154"/>
      <c r="S3" s="154" t="s">
        <v>2</v>
      </c>
    </row>
    <row r="4" ht="27" customHeight="1" spans="1:19">
      <c r="A4" s="149" t="s">
        <v>28</v>
      </c>
      <c r="B4" s="149" t="s">
        <v>29</v>
      </c>
      <c r="C4" s="149" t="s">
        <v>30</v>
      </c>
      <c r="D4" s="149" t="s">
        <v>31</v>
      </c>
      <c r="E4" s="149"/>
      <c r="F4" s="149"/>
      <c r="G4" s="149"/>
      <c r="H4" s="149"/>
      <c r="I4" s="149"/>
      <c r="J4" s="149"/>
      <c r="K4" s="149"/>
      <c r="L4" s="149"/>
      <c r="M4" s="149"/>
      <c r="N4" s="149"/>
      <c r="O4" s="149" t="s">
        <v>20</v>
      </c>
      <c r="P4" s="149"/>
      <c r="Q4" s="149"/>
      <c r="R4" s="149"/>
      <c r="S4" s="149"/>
    </row>
    <row r="5" ht="27" customHeight="1" spans="1:19">
      <c r="A5" s="149"/>
      <c r="B5" s="149"/>
      <c r="C5" s="149"/>
      <c r="D5" s="149" t="s">
        <v>32</v>
      </c>
      <c r="E5" s="149" t="s">
        <v>33</v>
      </c>
      <c r="F5" s="149" t="s">
        <v>34</v>
      </c>
      <c r="G5" s="149" t="s">
        <v>35</v>
      </c>
      <c r="H5" s="149" t="s">
        <v>36</v>
      </c>
      <c r="I5" s="149" t="s">
        <v>37</v>
      </c>
      <c r="J5" s="149"/>
      <c r="K5" s="149"/>
      <c r="L5" s="149"/>
      <c r="M5" s="149"/>
      <c r="N5" s="149"/>
      <c r="O5" s="149" t="s">
        <v>32</v>
      </c>
      <c r="P5" s="149" t="s">
        <v>33</v>
      </c>
      <c r="Q5" s="149" t="s">
        <v>34</v>
      </c>
      <c r="R5" s="149" t="s">
        <v>35</v>
      </c>
      <c r="S5" s="149" t="s">
        <v>38</v>
      </c>
    </row>
    <row r="6" ht="27" customHeight="1" spans="1:19">
      <c r="A6" s="149"/>
      <c r="B6" s="149"/>
      <c r="C6" s="149"/>
      <c r="D6" s="149"/>
      <c r="E6" s="149"/>
      <c r="F6" s="149"/>
      <c r="G6" s="149"/>
      <c r="H6" s="149"/>
      <c r="I6" s="149" t="s">
        <v>32</v>
      </c>
      <c r="J6" s="149" t="s">
        <v>39</v>
      </c>
      <c r="K6" s="149" t="s">
        <v>40</v>
      </c>
      <c r="L6" s="149" t="s">
        <v>41</v>
      </c>
      <c r="M6" s="149" t="s">
        <v>42</v>
      </c>
      <c r="N6" s="149" t="s">
        <v>43</v>
      </c>
      <c r="O6" s="149"/>
      <c r="P6" s="149"/>
      <c r="Q6" s="149"/>
      <c r="R6" s="149"/>
      <c r="S6" s="149"/>
    </row>
    <row r="7" ht="20.25" customHeight="1" spans="1:19">
      <c r="A7" s="152" t="s">
        <v>44</v>
      </c>
      <c r="B7" s="152" t="s">
        <v>45</v>
      </c>
      <c r="C7" s="152" t="s">
        <v>46</v>
      </c>
      <c r="D7" s="152" t="s">
        <v>47</v>
      </c>
      <c r="E7" s="152" t="s">
        <v>48</v>
      </c>
      <c r="F7" s="152" t="s">
        <v>49</v>
      </c>
      <c r="G7" s="152" t="s">
        <v>50</v>
      </c>
      <c r="H7" s="152" t="s">
        <v>51</v>
      </c>
      <c r="I7" s="152" t="s">
        <v>52</v>
      </c>
      <c r="J7" s="152" t="s">
        <v>53</v>
      </c>
      <c r="K7" s="152" t="s">
        <v>54</v>
      </c>
      <c r="L7" s="152" t="s">
        <v>55</v>
      </c>
      <c r="M7" s="152" t="s">
        <v>56</v>
      </c>
      <c r="N7" s="152" t="s">
        <v>57</v>
      </c>
      <c r="O7" s="152" t="s">
        <v>58</v>
      </c>
      <c r="P7" s="152" t="s">
        <v>59</v>
      </c>
      <c r="Q7" s="152" t="s">
        <v>60</v>
      </c>
      <c r="R7" s="152" t="s">
        <v>61</v>
      </c>
      <c r="S7" s="152" t="s">
        <v>62</v>
      </c>
    </row>
    <row r="8" ht="20.25" customHeight="1" spans="1:19">
      <c r="A8" s="148" t="s">
        <v>63</v>
      </c>
      <c r="B8" s="148" t="s">
        <v>64</v>
      </c>
      <c r="C8" s="151">
        <v>7838784.96</v>
      </c>
      <c r="D8" s="151">
        <v>7838784.96</v>
      </c>
      <c r="E8" s="62">
        <v>7838784.96</v>
      </c>
      <c r="F8" s="62"/>
      <c r="G8" s="62"/>
      <c r="H8" s="62"/>
      <c r="I8" s="62"/>
      <c r="J8" s="62"/>
      <c r="K8" s="62"/>
      <c r="L8" s="62"/>
      <c r="M8" s="62"/>
      <c r="N8" s="62"/>
      <c r="O8" s="151"/>
      <c r="P8" s="151"/>
      <c r="Q8" s="151"/>
      <c r="R8" s="151"/>
      <c r="S8" s="151"/>
    </row>
    <row r="9" ht="20.25" customHeight="1" spans="1:19">
      <c r="A9" s="150" t="s">
        <v>30</v>
      </c>
      <c r="B9" s="148"/>
      <c r="C9" s="151">
        <v>7838784.96</v>
      </c>
      <c r="D9" s="151">
        <v>7838784.96</v>
      </c>
      <c r="E9" s="151">
        <v>7838784.96</v>
      </c>
      <c r="F9" s="151"/>
      <c r="G9" s="151"/>
      <c r="H9" s="151"/>
      <c r="I9" s="151"/>
      <c r="J9" s="151"/>
      <c r="K9" s="151"/>
      <c r="L9" s="151"/>
      <c r="M9" s="151"/>
      <c r="N9" s="151"/>
      <c r="O9" s="151"/>
      <c r="P9" s="151"/>
      <c r="Q9" s="151"/>
      <c r="R9" s="151"/>
      <c r="S9" s="151"/>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0"/>
  <sheetViews>
    <sheetView showZeros="0" workbookViewId="0">
      <selection activeCell="A1" sqref="A1:O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3" t="s">
        <v>65</v>
      </c>
      <c r="B1" s="153"/>
      <c r="C1" s="153"/>
      <c r="D1" s="153"/>
      <c r="E1" s="153"/>
      <c r="F1" s="153"/>
      <c r="G1" s="153"/>
      <c r="H1" s="153"/>
      <c r="I1" s="153"/>
      <c r="J1" s="153"/>
      <c r="K1" s="153"/>
      <c r="L1" s="153"/>
      <c r="M1" s="153"/>
      <c r="N1" s="153"/>
      <c r="O1" s="153"/>
    </row>
    <row r="2" ht="28.5" customHeight="1" spans="1:15">
      <c r="A2" s="147" t="s">
        <v>66</v>
      </c>
      <c r="B2" s="147"/>
      <c r="C2" s="147"/>
      <c r="D2" s="147"/>
      <c r="E2" s="147"/>
      <c r="F2" s="147"/>
      <c r="G2" s="147"/>
      <c r="H2" s="147"/>
      <c r="I2" s="147"/>
      <c r="J2" s="147"/>
      <c r="K2" s="147"/>
      <c r="L2" s="147"/>
      <c r="M2" s="147"/>
      <c r="N2" s="147"/>
      <c r="O2" s="147"/>
    </row>
    <row r="3" ht="20.25" customHeight="1" spans="1:15">
      <c r="A3" s="148" t="str">
        <f>"单位名称："&amp;"玉溪市互联网信息办公室"</f>
        <v>单位名称：玉溪市互联网信息办公室</v>
      </c>
      <c r="B3" s="148"/>
      <c r="C3" s="148"/>
      <c r="D3" s="148"/>
      <c r="E3" s="148"/>
      <c r="F3" s="148"/>
      <c r="G3" s="148"/>
      <c r="H3" s="148"/>
      <c r="I3" s="148"/>
      <c r="J3" s="154"/>
      <c r="K3" s="154"/>
      <c r="L3" s="154"/>
      <c r="M3" s="154"/>
      <c r="N3" s="154"/>
      <c r="O3" s="154" t="s">
        <v>2</v>
      </c>
    </row>
    <row r="4" ht="27" customHeight="1" spans="1:15">
      <c r="A4" s="149" t="s">
        <v>67</v>
      </c>
      <c r="B4" s="149" t="s">
        <v>68</v>
      </c>
      <c r="C4" s="149" t="s">
        <v>30</v>
      </c>
      <c r="D4" s="149" t="s">
        <v>33</v>
      </c>
      <c r="E4" s="149"/>
      <c r="F4" s="149"/>
      <c r="G4" s="149" t="s">
        <v>34</v>
      </c>
      <c r="H4" s="149" t="s">
        <v>35</v>
      </c>
      <c r="I4" s="149" t="s">
        <v>69</v>
      </c>
      <c r="J4" s="149" t="s">
        <v>70</v>
      </c>
      <c r="K4" s="149"/>
      <c r="L4" s="149"/>
      <c r="M4" s="149"/>
      <c r="N4" s="149"/>
      <c r="O4" s="149"/>
    </row>
    <row r="5" ht="27" customHeight="1" spans="1:15">
      <c r="A5" s="149"/>
      <c r="B5" s="149"/>
      <c r="C5" s="149"/>
      <c r="D5" s="149" t="s">
        <v>32</v>
      </c>
      <c r="E5" s="149" t="s">
        <v>71</v>
      </c>
      <c r="F5" s="149" t="s">
        <v>72</v>
      </c>
      <c r="G5" s="149"/>
      <c r="H5" s="149"/>
      <c r="I5" s="149"/>
      <c r="J5" s="149" t="s">
        <v>32</v>
      </c>
      <c r="K5" s="149" t="s">
        <v>73</v>
      </c>
      <c r="L5" s="149" t="s">
        <v>74</v>
      </c>
      <c r="M5" s="149" t="s">
        <v>75</v>
      </c>
      <c r="N5" s="149" t="s">
        <v>76</v>
      </c>
      <c r="O5" s="149" t="s">
        <v>77</v>
      </c>
    </row>
    <row r="6" ht="20.25" customHeight="1" spans="1:15">
      <c r="A6" s="152" t="s">
        <v>44</v>
      </c>
      <c r="B6" s="152" t="s">
        <v>45</v>
      </c>
      <c r="C6" s="152" t="s">
        <v>46</v>
      </c>
      <c r="D6" s="152" t="s">
        <v>47</v>
      </c>
      <c r="E6" s="152" t="s">
        <v>48</v>
      </c>
      <c r="F6" s="152" t="s">
        <v>49</v>
      </c>
      <c r="G6" s="152" t="s">
        <v>50</v>
      </c>
      <c r="H6" s="152" t="s">
        <v>51</v>
      </c>
      <c r="I6" s="152" t="s">
        <v>52</v>
      </c>
      <c r="J6" s="152" t="s">
        <v>53</v>
      </c>
      <c r="K6" s="152" t="s">
        <v>54</v>
      </c>
      <c r="L6" s="152" t="s">
        <v>55</v>
      </c>
      <c r="M6" s="152" t="s">
        <v>56</v>
      </c>
      <c r="N6" s="152" t="s">
        <v>57</v>
      </c>
      <c r="O6" s="152" t="s">
        <v>58</v>
      </c>
    </row>
    <row r="7" ht="20.25" customHeight="1" spans="1:15">
      <c r="A7" s="148" t="s">
        <v>78</v>
      </c>
      <c r="B7" s="148" t="str">
        <f>"        "&amp;"一般公共服务支出"</f>
        <v>        一般公共服务支出</v>
      </c>
      <c r="C7" s="62">
        <v>6201139.83</v>
      </c>
      <c r="D7" s="62">
        <v>6201139.83</v>
      </c>
      <c r="E7" s="62">
        <v>5701139.83</v>
      </c>
      <c r="F7" s="62">
        <v>500000</v>
      </c>
      <c r="G7" s="62"/>
      <c r="H7" s="62"/>
      <c r="I7" s="62"/>
      <c r="J7" s="62"/>
      <c r="K7" s="62"/>
      <c r="L7" s="62"/>
      <c r="M7" s="62"/>
      <c r="N7" s="62"/>
      <c r="O7" s="62"/>
    </row>
    <row r="8" ht="20.25" customHeight="1" spans="1:15">
      <c r="A8" s="155" t="s">
        <v>79</v>
      </c>
      <c r="B8" s="155" t="str">
        <f>"        "&amp;"网信事务"</f>
        <v>        网信事务</v>
      </c>
      <c r="C8" s="62">
        <v>6201139.83</v>
      </c>
      <c r="D8" s="62">
        <v>6201139.83</v>
      </c>
      <c r="E8" s="62">
        <v>5701139.83</v>
      </c>
      <c r="F8" s="62">
        <v>500000</v>
      </c>
      <c r="G8" s="62"/>
      <c r="H8" s="62"/>
      <c r="I8" s="62"/>
      <c r="J8" s="62"/>
      <c r="K8" s="62"/>
      <c r="L8" s="62"/>
      <c r="M8" s="62"/>
      <c r="N8" s="62"/>
      <c r="O8" s="62"/>
    </row>
    <row r="9" ht="20.25" customHeight="1" spans="1:15">
      <c r="A9" s="156" t="s">
        <v>80</v>
      </c>
      <c r="B9" s="156" t="str">
        <f>"        "&amp;"行政运行"</f>
        <v>        行政运行</v>
      </c>
      <c r="C9" s="62">
        <v>2826058.44</v>
      </c>
      <c r="D9" s="62">
        <v>2826058.44</v>
      </c>
      <c r="E9" s="62">
        <v>2826058.44</v>
      </c>
      <c r="F9" s="62"/>
      <c r="G9" s="62"/>
      <c r="H9" s="62"/>
      <c r="I9" s="62"/>
      <c r="J9" s="62"/>
      <c r="K9" s="62"/>
      <c r="L9" s="62"/>
      <c r="M9" s="62"/>
      <c r="N9" s="62"/>
      <c r="O9" s="62"/>
    </row>
    <row r="10" ht="20.25" customHeight="1" spans="1:15">
      <c r="A10" s="156" t="s">
        <v>81</v>
      </c>
      <c r="B10" s="156" t="str">
        <f>"        "&amp;"一般行政管理事务"</f>
        <v>        一般行政管理事务</v>
      </c>
      <c r="C10" s="62">
        <v>604400</v>
      </c>
      <c r="D10" s="62">
        <v>604400</v>
      </c>
      <c r="E10" s="62">
        <v>604400</v>
      </c>
      <c r="F10" s="62"/>
      <c r="G10" s="62"/>
      <c r="H10" s="62"/>
      <c r="I10" s="62"/>
      <c r="J10" s="62"/>
      <c r="K10" s="62"/>
      <c r="L10" s="62"/>
      <c r="M10" s="62"/>
      <c r="N10" s="62"/>
      <c r="O10" s="62"/>
    </row>
    <row r="11" ht="20.25" customHeight="1" spans="1:15">
      <c r="A11" s="156" t="s">
        <v>82</v>
      </c>
      <c r="B11" s="156" t="str">
        <f>"        "&amp;"事业运行"</f>
        <v>        事业运行</v>
      </c>
      <c r="C11" s="62">
        <v>2270681.39</v>
      </c>
      <c r="D11" s="62">
        <v>2270681.39</v>
      </c>
      <c r="E11" s="62">
        <v>2270681.39</v>
      </c>
      <c r="F11" s="62"/>
      <c r="G11" s="62"/>
      <c r="H11" s="62"/>
      <c r="I11" s="62"/>
      <c r="J11" s="62"/>
      <c r="K11" s="62"/>
      <c r="L11" s="62"/>
      <c r="M11" s="62"/>
      <c r="N11" s="62"/>
      <c r="O11" s="62"/>
    </row>
    <row r="12" ht="20.25" customHeight="1" spans="1:15">
      <c r="A12" s="156" t="s">
        <v>83</v>
      </c>
      <c r="B12" s="156" t="str">
        <f>"        "&amp;"其他网信事务支出"</f>
        <v>        其他网信事务支出</v>
      </c>
      <c r="C12" s="62">
        <v>500000</v>
      </c>
      <c r="D12" s="62">
        <v>500000</v>
      </c>
      <c r="E12" s="62"/>
      <c r="F12" s="62">
        <v>500000</v>
      </c>
      <c r="G12" s="62"/>
      <c r="H12" s="62"/>
      <c r="I12" s="62"/>
      <c r="J12" s="62"/>
      <c r="K12" s="62"/>
      <c r="L12" s="62"/>
      <c r="M12" s="62"/>
      <c r="N12" s="62"/>
      <c r="O12" s="62"/>
    </row>
    <row r="13" ht="20.25" customHeight="1" spans="1:15">
      <c r="A13" s="148" t="s">
        <v>84</v>
      </c>
      <c r="B13" s="148" t="str">
        <f>"        "&amp;"文化旅游体育与传媒支出"</f>
        <v>        文化旅游体育与传媒支出</v>
      </c>
      <c r="C13" s="62"/>
      <c r="D13" s="62"/>
      <c r="E13" s="62"/>
      <c r="F13" s="62"/>
      <c r="G13" s="62"/>
      <c r="H13" s="62"/>
      <c r="I13" s="62"/>
      <c r="J13" s="62"/>
      <c r="K13" s="62"/>
      <c r="L13" s="62"/>
      <c r="M13" s="62"/>
      <c r="N13" s="62"/>
      <c r="O13" s="62"/>
    </row>
    <row r="14" ht="20.25" customHeight="1" spans="1:15">
      <c r="A14" s="155" t="s">
        <v>85</v>
      </c>
      <c r="B14" s="155" t="str">
        <f>"        "&amp;"文化和旅游"</f>
        <v>        文化和旅游</v>
      </c>
      <c r="C14" s="62"/>
      <c r="D14" s="62"/>
      <c r="E14" s="62"/>
      <c r="F14" s="62"/>
      <c r="G14" s="62"/>
      <c r="H14" s="62"/>
      <c r="I14" s="62"/>
      <c r="J14" s="62"/>
      <c r="K14" s="62"/>
      <c r="L14" s="62"/>
      <c r="M14" s="62"/>
      <c r="N14" s="62"/>
      <c r="O14" s="62"/>
    </row>
    <row r="15" ht="20.25" customHeight="1" spans="1:15">
      <c r="A15" s="156" t="s">
        <v>86</v>
      </c>
      <c r="B15" s="156" t="str">
        <f>"        "&amp;"其他文化和旅游支出"</f>
        <v>        其他文化和旅游支出</v>
      </c>
      <c r="C15" s="62"/>
      <c r="D15" s="62"/>
      <c r="E15" s="62"/>
      <c r="F15" s="62"/>
      <c r="G15" s="62"/>
      <c r="H15" s="62"/>
      <c r="I15" s="62"/>
      <c r="J15" s="62"/>
      <c r="K15" s="62"/>
      <c r="L15" s="62"/>
      <c r="M15" s="62"/>
      <c r="N15" s="62"/>
      <c r="O15" s="62"/>
    </row>
    <row r="16" ht="20.25" customHeight="1" spans="1:15">
      <c r="A16" s="148" t="s">
        <v>87</v>
      </c>
      <c r="B16" s="148" t="str">
        <f>"        "&amp;"社会保障和就业支出"</f>
        <v>        社会保障和就业支出</v>
      </c>
      <c r="C16" s="62">
        <v>638748.64</v>
      </c>
      <c r="D16" s="62">
        <v>638748.64</v>
      </c>
      <c r="E16" s="62">
        <v>638748.64</v>
      </c>
      <c r="F16" s="62"/>
      <c r="G16" s="62"/>
      <c r="H16" s="62"/>
      <c r="I16" s="62"/>
      <c r="J16" s="62"/>
      <c r="K16" s="62"/>
      <c r="L16" s="62"/>
      <c r="M16" s="62"/>
      <c r="N16" s="62"/>
      <c r="O16" s="62"/>
    </row>
    <row r="17" ht="20.25" customHeight="1" spans="1:15">
      <c r="A17" s="155" t="s">
        <v>88</v>
      </c>
      <c r="B17" s="155" t="str">
        <f>"        "&amp;"行政事业单位养老支出"</f>
        <v>        行政事业单位养老支出</v>
      </c>
      <c r="C17" s="62">
        <v>638748.64</v>
      </c>
      <c r="D17" s="62">
        <v>638748.64</v>
      </c>
      <c r="E17" s="62">
        <v>638748.64</v>
      </c>
      <c r="F17" s="62"/>
      <c r="G17" s="62"/>
      <c r="H17" s="62"/>
      <c r="I17" s="62"/>
      <c r="J17" s="62"/>
      <c r="K17" s="62"/>
      <c r="L17" s="62"/>
      <c r="M17" s="62"/>
      <c r="N17" s="62"/>
      <c r="O17" s="62"/>
    </row>
    <row r="18" ht="20.25" customHeight="1" spans="1:15">
      <c r="A18" s="156" t="s">
        <v>89</v>
      </c>
      <c r="B18" s="156" t="str">
        <f>"        "&amp;"行政单位离退休"</f>
        <v>        行政单位离退休</v>
      </c>
      <c r="C18" s="62">
        <v>63600</v>
      </c>
      <c r="D18" s="62">
        <v>63600</v>
      </c>
      <c r="E18" s="62">
        <v>63600</v>
      </c>
      <c r="F18" s="62"/>
      <c r="G18" s="62"/>
      <c r="H18" s="62"/>
      <c r="I18" s="62"/>
      <c r="J18" s="62"/>
      <c r="K18" s="62"/>
      <c r="L18" s="62"/>
      <c r="M18" s="62"/>
      <c r="N18" s="62"/>
      <c r="O18" s="62"/>
    </row>
    <row r="19" ht="20.25" customHeight="1" spans="1:15">
      <c r="A19" s="156" t="s">
        <v>90</v>
      </c>
      <c r="B19" s="156" t="str">
        <f>"        "&amp;"机关事业单位基本养老保险缴费支出"</f>
        <v>        机关事业单位基本养老保险缴费支出</v>
      </c>
      <c r="C19" s="62">
        <v>575148.64</v>
      </c>
      <c r="D19" s="62">
        <v>575148.64</v>
      </c>
      <c r="E19" s="62">
        <v>575148.64</v>
      </c>
      <c r="F19" s="62"/>
      <c r="G19" s="62"/>
      <c r="H19" s="62"/>
      <c r="I19" s="62"/>
      <c r="J19" s="62"/>
      <c r="K19" s="62"/>
      <c r="L19" s="62"/>
      <c r="M19" s="62"/>
      <c r="N19" s="62"/>
      <c r="O19" s="62"/>
    </row>
    <row r="20" ht="20.25" customHeight="1" spans="1:15">
      <c r="A20" s="148" t="s">
        <v>91</v>
      </c>
      <c r="B20" s="148" t="str">
        <f>"        "&amp;"卫生健康支出"</f>
        <v>        卫生健康支出</v>
      </c>
      <c r="C20" s="62">
        <v>496660.49</v>
      </c>
      <c r="D20" s="62">
        <v>496660.49</v>
      </c>
      <c r="E20" s="62">
        <v>496660.49</v>
      </c>
      <c r="F20" s="62"/>
      <c r="G20" s="62"/>
      <c r="H20" s="62"/>
      <c r="I20" s="62"/>
      <c r="J20" s="62"/>
      <c r="K20" s="62"/>
      <c r="L20" s="62"/>
      <c r="M20" s="62"/>
      <c r="N20" s="62"/>
      <c r="O20" s="62"/>
    </row>
    <row r="21" ht="20.25" customHeight="1" spans="1:15">
      <c r="A21" s="155" t="s">
        <v>92</v>
      </c>
      <c r="B21" s="155" t="str">
        <f>"        "&amp;"行政事业单位医疗"</f>
        <v>        行政事业单位医疗</v>
      </c>
      <c r="C21" s="62">
        <v>496660.49</v>
      </c>
      <c r="D21" s="62">
        <v>496660.49</v>
      </c>
      <c r="E21" s="62">
        <v>496660.49</v>
      </c>
      <c r="F21" s="62"/>
      <c r="G21" s="62"/>
      <c r="H21" s="62"/>
      <c r="I21" s="62"/>
      <c r="J21" s="62"/>
      <c r="K21" s="62"/>
      <c r="L21" s="62"/>
      <c r="M21" s="62"/>
      <c r="N21" s="62"/>
      <c r="O21" s="62"/>
    </row>
    <row r="22" ht="20.25" customHeight="1" spans="1:15">
      <c r="A22" s="156" t="s">
        <v>93</v>
      </c>
      <c r="B22" s="156" t="str">
        <f>"        "&amp;"行政单位医疗"</f>
        <v>        行政单位医疗</v>
      </c>
      <c r="C22" s="62">
        <v>152932.4</v>
      </c>
      <c r="D22" s="62">
        <v>152932.4</v>
      </c>
      <c r="E22" s="62">
        <v>152932.4</v>
      </c>
      <c r="F22" s="62"/>
      <c r="G22" s="62"/>
      <c r="H22" s="62"/>
      <c r="I22" s="62"/>
      <c r="J22" s="62"/>
      <c r="K22" s="62"/>
      <c r="L22" s="62"/>
      <c r="M22" s="62"/>
      <c r="N22" s="62"/>
      <c r="O22" s="62"/>
    </row>
    <row r="23" ht="20.25" customHeight="1" spans="1:15">
      <c r="A23" s="156" t="s">
        <v>94</v>
      </c>
      <c r="B23" s="156" t="str">
        <f>"        "&amp;"事业单位医疗"</f>
        <v>        事业单位医疗</v>
      </c>
      <c r="C23" s="62">
        <v>145425.96</v>
      </c>
      <c r="D23" s="62">
        <v>145425.96</v>
      </c>
      <c r="E23" s="62">
        <v>145425.96</v>
      </c>
      <c r="F23" s="62"/>
      <c r="G23" s="62"/>
      <c r="H23" s="62"/>
      <c r="I23" s="62"/>
      <c r="J23" s="62"/>
      <c r="K23" s="62"/>
      <c r="L23" s="62"/>
      <c r="M23" s="62"/>
      <c r="N23" s="62"/>
      <c r="O23" s="62"/>
    </row>
    <row r="24" ht="20.25" customHeight="1" spans="1:15">
      <c r="A24" s="156" t="s">
        <v>95</v>
      </c>
      <c r="B24" s="156" t="str">
        <f>"        "&amp;"公务员医疗补助"</f>
        <v>        公务员医疗补助</v>
      </c>
      <c r="C24" s="62">
        <v>172311.95</v>
      </c>
      <c r="D24" s="62">
        <v>172311.95</v>
      </c>
      <c r="E24" s="62">
        <v>172311.95</v>
      </c>
      <c r="F24" s="62"/>
      <c r="G24" s="62"/>
      <c r="H24" s="62"/>
      <c r="I24" s="62"/>
      <c r="J24" s="62"/>
      <c r="K24" s="62"/>
      <c r="L24" s="62"/>
      <c r="M24" s="62"/>
      <c r="N24" s="62"/>
      <c r="O24" s="62"/>
    </row>
    <row r="25" ht="20.25" customHeight="1" spans="1:15">
      <c r="A25" s="156" t="s">
        <v>96</v>
      </c>
      <c r="B25" s="156" t="str">
        <f>"        "&amp;"其他行政事业单位医疗支出"</f>
        <v>        其他行政事业单位医疗支出</v>
      </c>
      <c r="C25" s="62">
        <v>25990.18</v>
      </c>
      <c r="D25" s="62">
        <v>25990.18</v>
      </c>
      <c r="E25" s="62">
        <v>25990.18</v>
      </c>
      <c r="F25" s="62"/>
      <c r="G25" s="62"/>
      <c r="H25" s="62"/>
      <c r="I25" s="62"/>
      <c r="J25" s="62"/>
      <c r="K25" s="62"/>
      <c r="L25" s="62"/>
      <c r="M25" s="62"/>
      <c r="N25" s="62"/>
      <c r="O25" s="62"/>
    </row>
    <row r="26" ht="20.25" customHeight="1" spans="1:15">
      <c r="A26" s="148" t="s">
        <v>97</v>
      </c>
      <c r="B26" s="148" t="str">
        <f>"        "&amp;"住房保障支出"</f>
        <v>        住房保障支出</v>
      </c>
      <c r="C26" s="62">
        <v>502236</v>
      </c>
      <c r="D26" s="62">
        <v>502236</v>
      </c>
      <c r="E26" s="62">
        <v>502236</v>
      </c>
      <c r="F26" s="62"/>
      <c r="G26" s="62"/>
      <c r="H26" s="62"/>
      <c r="I26" s="62"/>
      <c r="J26" s="62"/>
      <c r="K26" s="62"/>
      <c r="L26" s="62"/>
      <c r="M26" s="62"/>
      <c r="N26" s="62"/>
      <c r="O26" s="62"/>
    </row>
    <row r="27" ht="20.25" customHeight="1" spans="1:15">
      <c r="A27" s="155" t="s">
        <v>98</v>
      </c>
      <c r="B27" s="155" t="str">
        <f>"        "&amp;"住房改革支出"</f>
        <v>        住房改革支出</v>
      </c>
      <c r="C27" s="62">
        <v>502236</v>
      </c>
      <c r="D27" s="62">
        <v>502236</v>
      </c>
      <c r="E27" s="62">
        <v>502236</v>
      </c>
      <c r="F27" s="62"/>
      <c r="G27" s="62"/>
      <c r="H27" s="62"/>
      <c r="I27" s="62"/>
      <c r="J27" s="62"/>
      <c r="K27" s="62"/>
      <c r="L27" s="62"/>
      <c r="M27" s="62"/>
      <c r="N27" s="62"/>
      <c r="O27" s="62"/>
    </row>
    <row r="28" ht="20.25" customHeight="1" spans="1:15">
      <c r="A28" s="156" t="s">
        <v>99</v>
      </c>
      <c r="B28" s="156" t="str">
        <f>"        "&amp;"住房公积金"</f>
        <v>        住房公积金</v>
      </c>
      <c r="C28" s="62">
        <v>468216</v>
      </c>
      <c r="D28" s="62">
        <v>468216</v>
      </c>
      <c r="E28" s="62">
        <v>468216</v>
      </c>
      <c r="F28" s="62"/>
      <c r="G28" s="62"/>
      <c r="H28" s="62"/>
      <c r="I28" s="62"/>
      <c r="J28" s="62"/>
      <c r="K28" s="62"/>
      <c r="L28" s="62"/>
      <c r="M28" s="62"/>
      <c r="N28" s="62"/>
      <c r="O28" s="62"/>
    </row>
    <row r="29" ht="20.25" customHeight="1" spans="1:15">
      <c r="A29" s="156" t="s">
        <v>100</v>
      </c>
      <c r="B29" s="156" t="str">
        <f>"        "&amp;"购房补贴"</f>
        <v>        购房补贴</v>
      </c>
      <c r="C29" s="62">
        <v>34020</v>
      </c>
      <c r="D29" s="62">
        <v>34020</v>
      </c>
      <c r="E29" s="62">
        <v>34020</v>
      </c>
      <c r="F29" s="62"/>
      <c r="G29" s="62"/>
      <c r="H29" s="62"/>
      <c r="I29" s="62"/>
      <c r="J29" s="62"/>
      <c r="K29" s="62"/>
      <c r="L29" s="62"/>
      <c r="M29" s="62"/>
      <c r="N29" s="62"/>
      <c r="O29" s="62"/>
    </row>
    <row r="30" ht="20.25" customHeight="1" spans="1:15">
      <c r="A30" s="150" t="s">
        <v>30</v>
      </c>
      <c r="B30" s="148"/>
      <c r="C30" s="151">
        <v>7838784.96</v>
      </c>
      <c r="D30" s="151">
        <v>7838784.96</v>
      </c>
      <c r="E30" s="151">
        <v>7338784.96</v>
      </c>
      <c r="F30" s="151">
        <v>500000</v>
      </c>
      <c r="G30" s="151"/>
      <c r="H30" s="151"/>
      <c r="I30" s="151"/>
      <c r="J30" s="151"/>
      <c r="K30" s="151"/>
      <c r="L30" s="151"/>
      <c r="M30" s="151"/>
      <c r="N30" s="151"/>
      <c r="O30" s="151"/>
    </row>
  </sheetData>
  <mergeCells count="12">
    <mergeCell ref="A1:O1"/>
    <mergeCell ref="A2:O2"/>
    <mergeCell ref="A3:N3"/>
    <mergeCell ref="D4:F4"/>
    <mergeCell ref="J4:O4"/>
    <mergeCell ref="A30:B30"/>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6" t="s">
        <v>101</v>
      </c>
      <c r="B1" s="157"/>
      <c r="C1" s="157"/>
      <c r="D1" s="157"/>
    </row>
    <row r="2" ht="28.5" customHeight="1" spans="1:4">
      <c r="A2" s="158" t="s">
        <v>102</v>
      </c>
      <c r="B2" s="158"/>
      <c r="C2" s="158"/>
      <c r="D2" s="158"/>
    </row>
    <row r="3" ht="18.75" customHeight="1" spans="1:4">
      <c r="A3" s="148" t="str">
        <f>"单位名称："&amp;"玉溪市互联网信息办公室"</f>
        <v>单位名称：玉溪市互联网信息办公室</v>
      </c>
      <c r="B3" s="148"/>
      <c r="C3" s="148"/>
      <c r="D3" s="146" t="s">
        <v>2</v>
      </c>
    </row>
    <row r="4" ht="18.75" customHeight="1" spans="1:4">
      <c r="A4" s="57" t="s">
        <v>3</v>
      </c>
      <c r="B4" s="57"/>
      <c r="C4" s="57" t="s">
        <v>4</v>
      </c>
      <c r="D4" s="57"/>
    </row>
    <row r="5" ht="18.75" customHeight="1" spans="1:4">
      <c r="A5" s="57" t="s">
        <v>5</v>
      </c>
      <c r="B5" s="57" t="s">
        <v>6</v>
      </c>
      <c r="C5" s="57" t="s">
        <v>103</v>
      </c>
      <c r="D5" s="57" t="s">
        <v>6</v>
      </c>
    </row>
    <row r="6" ht="18.75" customHeight="1" spans="1:4">
      <c r="A6" s="159" t="s">
        <v>104</v>
      </c>
      <c r="B6" s="160"/>
      <c r="C6" s="161" t="s">
        <v>105</v>
      </c>
      <c r="D6" s="160"/>
    </row>
    <row r="7" ht="18.75" customHeight="1" spans="1:4">
      <c r="A7" s="148" t="s">
        <v>106</v>
      </c>
      <c r="B7" s="162">
        <v>7838784.96</v>
      </c>
      <c r="C7" s="163" t="str">
        <f>"（一）"&amp;"一般公共服务支出"</f>
        <v>（一）一般公共服务支出</v>
      </c>
      <c r="D7" s="162">
        <v>6201139.83</v>
      </c>
    </row>
    <row r="8" ht="18.75" customHeight="1" spans="1:4">
      <c r="A8" s="148" t="s">
        <v>107</v>
      </c>
      <c r="B8" s="162"/>
      <c r="C8" s="163" t="str">
        <f>"（一）"&amp;"文化旅游体育与传媒支出"</f>
        <v>（一）文化旅游体育与传媒支出</v>
      </c>
      <c r="D8" s="162"/>
    </row>
    <row r="9" ht="18.75" customHeight="1" spans="1:4">
      <c r="A9" s="148" t="s">
        <v>108</v>
      </c>
      <c r="B9" s="162"/>
      <c r="C9" s="163" t="str">
        <f>"（二）"&amp;"社会保障和就业支出"</f>
        <v>（二）社会保障和就业支出</v>
      </c>
      <c r="D9" s="162">
        <v>638748.64</v>
      </c>
    </row>
    <row r="10" ht="18.75" customHeight="1" spans="1:4">
      <c r="A10" s="148" t="s">
        <v>109</v>
      </c>
      <c r="B10" s="162"/>
      <c r="C10" s="163" t="str">
        <f>"（三）"&amp;"卫生健康支出"</f>
        <v>（三）卫生健康支出</v>
      </c>
      <c r="D10" s="162">
        <v>496660.49</v>
      </c>
    </row>
    <row r="11" ht="18.75" customHeight="1" spans="1:4">
      <c r="A11" s="59" t="s">
        <v>106</v>
      </c>
      <c r="B11" s="162"/>
      <c r="C11" s="163" t="str">
        <f>"（四）"&amp;"住房保障支出"</f>
        <v>（四）住房保障支出</v>
      </c>
      <c r="D11" s="162">
        <v>502236</v>
      </c>
    </row>
    <row r="12" ht="18.75" customHeight="1" spans="1:4">
      <c r="A12" s="59" t="s">
        <v>107</v>
      </c>
      <c r="B12" s="162"/>
      <c r="C12" s="148"/>
      <c r="D12" s="148"/>
    </row>
    <row r="13" ht="18.75" customHeight="1" spans="1:4">
      <c r="A13" s="59" t="s">
        <v>108</v>
      </c>
      <c r="B13" s="162"/>
      <c r="C13" s="148"/>
      <c r="D13" s="148"/>
    </row>
    <row r="14" ht="18.75" customHeight="1" spans="1:4">
      <c r="A14" s="148"/>
      <c r="B14" s="148"/>
      <c r="C14" s="148" t="s">
        <v>110</v>
      </c>
      <c r="D14" s="148"/>
    </row>
    <row r="15" ht="18.75" customHeight="1" spans="1:4">
      <c r="A15" s="164" t="s">
        <v>24</v>
      </c>
      <c r="B15" s="162">
        <v>7838784.96</v>
      </c>
      <c r="C15" s="164" t="s">
        <v>25</v>
      </c>
      <c r="D15" s="162">
        <v>7838784.96</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7"/>
  <sheetViews>
    <sheetView showZeros="0" workbookViewId="0">
      <selection activeCell="A1" sqref="A1:G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3" t="s">
        <v>111</v>
      </c>
      <c r="B1" s="153"/>
      <c r="C1" s="153"/>
      <c r="D1" s="153"/>
      <c r="E1" s="153"/>
      <c r="F1" s="153"/>
      <c r="G1" s="153"/>
    </row>
    <row r="2" ht="28.5" customHeight="1" spans="1:7">
      <c r="A2" s="147" t="s">
        <v>112</v>
      </c>
      <c r="B2" s="147"/>
      <c r="C2" s="147"/>
      <c r="D2" s="147"/>
      <c r="E2" s="147"/>
      <c r="F2" s="147"/>
      <c r="G2" s="147"/>
    </row>
    <row r="3" ht="20.25" customHeight="1" spans="1:7">
      <c r="A3" s="148" t="str">
        <f>"单位名称："&amp;"玉溪市互联网信息办公室"</f>
        <v>单位名称：玉溪市互联网信息办公室</v>
      </c>
      <c r="B3" s="148"/>
      <c r="C3" s="148"/>
      <c r="D3" s="148"/>
      <c r="E3" s="148"/>
      <c r="F3" s="148"/>
      <c r="G3" s="154" t="s">
        <v>2</v>
      </c>
    </row>
    <row r="4" ht="27" customHeight="1" spans="1:7">
      <c r="A4" s="149" t="s">
        <v>113</v>
      </c>
      <c r="B4" s="149"/>
      <c r="C4" s="149" t="s">
        <v>30</v>
      </c>
      <c r="D4" s="149" t="s">
        <v>33</v>
      </c>
      <c r="E4" s="149"/>
      <c r="F4" s="149"/>
      <c r="G4" s="149" t="s">
        <v>72</v>
      </c>
    </row>
    <row r="5" ht="27" customHeight="1" spans="1:7">
      <c r="A5" s="149" t="s">
        <v>67</v>
      </c>
      <c r="B5" s="149" t="s">
        <v>68</v>
      </c>
      <c r="C5" s="149"/>
      <c r="D5" s="149" t="s">
        <v>32</v>
      </c>
      <c r="E5" s="149" t="s">
        <v>114</v>
      </c>
      <c r="F5" s="149" t="s">
        <v>115</v>
      </c>
      <c r="G5" s="149"/>
    </row>
    <row r="6" ht="20.25" customHeight="1" spans="1:7">
      <c r="A6" s="152" t="s">
        <v>44</v>
      </c>
      <c r="B6" s="152" t="s">
        <v>45</v>
      </c>
      <c r="C6" s="152" t="s">
        <v>46</v>
      </c>
      <c r="D6" s="152" t="s">
        <v>47</v>
      </c>
      <c r="E6" s="152" t="s">
        <v>48</v>
      </c>
      <c r="F6" s="152" t="s">
        <v>49</v>
      </c>
      <c r="G6" s="152">
        <v>7</v>
      </c>
    </row>
    <row r="7" ht="20.25" customHeight="1" spans="1:7">
      <c r="A7" s="148" t="s">
        <v>78</v>
      </c>
      <c r="B7" s="148" t="str">
        <f>"        "&amp;"一般公共服务支出"</f>
        <v>        一般公共服务支出</v>
      </c>
      <c r="C7" s="62">
        <v>6201139.83</v>
      </c>
      <c r="D7" s="151">
        <v>5701139.83</v>
      </c>
      <c r="E7" s="62">
        <v>4254499.59</v>
      </c>
      <c r="F7" s="62">
        <v>1446640.24</v>
      </c>
      <c r="G7" s="62">
        <v>500000</v>
      </c>
    </row>
    <row r="8" ht="20.25" customHeight="1" spans="1:7">
      <c r="A8" s="155" t="s">
        <v>79</v>
      </c>
      <c r="B8" s="155" t="str">
        <f>"        "&amp;"网信事务"</f>
        <v>        网信事务</v>
      </c>
      <c r="C8" s="62">
        <v>6201139.83</v>
      </c>
      <c r="D8" s="151">
        <v>5701139.83</v>
      </c>
      <c r="E8" s="62">
        <v>4254499.59</v>
      </c>
      <c r="F8" s="62">
        <v>1446640.24</v>
      </c>
      <c r="G8" s="62">
        <v>500000</v>
      </c>
    </row>
    <row r="9" ht="20.25" customHeight="1" spans="1:7">
      <c r="A9" s="156" t="s">
        <v>80</v>
      </c>
      <c r="B9" s="156" t="str">
        <f>"        "&amp;"行政运行"</f>
        <v>        行政运行</v>
      </c>
      <c r="C9" s="62">
        <v>2826058.44</v>
      </c>
      <c r="D9" s="151">
        <v>2826058.44</v>
      </c>
      <c r="E9" s="62">
        <v>1983919</v>
      </c>
      <c r="F9" s="62">
        <v>842139.44</v>
      </c>
      <c r="G9" s="62"/>
    </row>
    <row r="10" ht="20.25" customHeight="1" spans="1:7">
      <c r="A10" s="156" t="s">
        <v>81</v>
      </c>
      <c r="B10" s="156" t="str">
        <f>"        "&amp;"一般行政管理事务"</f>
        <v>        一般行政管理事务</v>
      </c>
      <c r="C10" s="62">
        <v>604400</v>
      </c>
      <c r="D10" s="151">
        <v>604400</v>
      </c>
      <c r="E10" s="62">
        <v>220800</v>
      </c>
      <c r="F10" s="62">
        <v>383600</v>
      </c>
      <c r="G10" s="62"/>
    </row>
    <row r="11" ht="20.25" customHeight="1" spans="1:7">
      <c r="A11" s="156" t="s">
        <v>82</v>
      </c>
      <c r="B11" s="156" t="str">
        <f>"        "&amp;"事业运行"</f>
        <v>        事业运行</v>
      </c>
      <c r="C11" s="62">
        <v>2270681.39</v>
      </c>
      <c r="D11" s="151">
        <v>2270681.39</v>
      </c>
      <c r="E11" s="62">
        <v>2049780.59</v>
      </c>
      <c r="F11" s="62">
        <v>220900.8</v>
      </c>
      <c r="G11" s="62"/>
    </row>
    <row r="12" ht="20.25" customHeight="1" spans="1:7">
      <c r="A12" s="156" t="s">
        <v>83</v>
      </c>
      <c r="B12" s="156" t="str">
        <f>"        "&amp;"其他网信事务支出"</f>
        <v>        其他网信事务支出</v>
      </c>
      <c r="C12" s="62">
        <v>500000</v>
      </c>
      <c r="D12" s="151"/>
      <c r="E12" s="62"/>
      <c r="F12" s="62"/>
      <c r="G12" s="62">
        <v>500000</v>
      </c>
    </row>
    <row r="13" ht="20.25" customHeight="1" spans="1:7">
      <c r="A13" s="148" t="s">
        <v>87</v>
      </c>
      <c r="B13" s="148" t="str">
        <f>"        "&amp;"社会保障和就业支出"</f>
        <v>        社会保障和就业支出</v>
      </c>
      <c r="C13" s="62">
        <v>638748.64</v>
      </c>
      <c r="D13" s="151">
        <v>638748.64</v>
      </c>
      <c r="E13" s="62">
        <v>637548.64</v>
      </c>
      <c r="F13" s="62">
        <v>1200</v>
      </c>
      <c r="G13" s="62"/>
    </row>
    <row r="14" ht="20.25" customHeight="1" spans="1:7">
      <c r="A14" s="155" t="s">
        <v>88</v>
      </c>
      <c r="B14" s="155" t="str">
        <f>"        "&amp;"行政事业单位养老支出"</f>
        <v>        行政事业单位养老支出</v>
      </c>
      <c r="C14" s="62">
        <v>638748.64</v>
      </c>
      <c r="D14" s="151">
        <v>638748.64</v>
      </c>
      <c r="E14" s="62">
        <v>637548.64</v>
      </c>
      <c r="F14" s="62">
        <v>1200</v>
      </c>
      <c r="G14" s="62"/>
    </row>
    <row r="15" ht="20.25" customHeight="1" spans="1:7">
      <c r="A15" s="156" t="s">
        <v>89</v>
      </c>
      <c r="B15" s="156" t="str">
        <f>"        "&amp;"行政单位离退休"</f>
        <v>        行政单位离退休</v>
      </c>
      <c r="C15" s="62">
        <v>63600</v>
      </c>
      <c r="D15" s="151">
        <v>63600</v>
      </c>
      <c r="E15" s="62">
        <v>62400</v>
      </c>
      <c r="F15" s="62">
        <v>1200</v>
      </c>
      <c r="G15" s="62"/>
    </row>
    <row r="16" ht="20.25" customHeight="1" spans="1:7">
      <c r="A16" s="156" t="s">
        <v>90</v>
      </c>
      <c r="B16" s="156" t="str">
        <f>"        "&amp;"机关事业单位基本养老保险缴费支出"</f>
        <v>        机关事业单位基本养老保险缴费支出</v>
      </c>
      <c r="C16" s="62">
        <v>575148.64</v>
      </c>
      <c r="D16" s="151">
        <v>575148.64</v>
      </c>
      <c r="E16" s="62">
        <v>575148.64</v>
      </c>
      <c r="F16" s="62"/>
      <c r="G16" s="62"/>
    </row>
    <row r="17" ht="20.25" customHeight="1" spans="1:7">
      <c r="A17" s="148" t="s">
        <v>91</v>
      </c>
      <c r="B17" s="148" t="str">
        <f>"        "&amp;"卫生健康支出"</f>
        <v>        卫生健康支出</v>
      </c>
      <c r="C17" s="62">
        <v>496660.49</v>
      </c>
      <c r="D17" s="151">
        <v>496660.49</v>
      </c>
      <c r="E17" s="62">
        <v>496660.49</v>
      </c>
      <c r="F17" s="62"/>
      <c r="G17" s="62"/>
    </row>
    <row r="18" ht="20.25" customHeight="1" spans="1:7">
      <c r="A18" s="155" t="s">
        <v>92</v>
      </c>
      <c r="B18" s="155" t="str">
        <f>"        "&amp;"行政事业单位医疗"</f>
        <v>        行政事业单位医疗</v>
      </c>
      <c r="C18" s="62">
        <v>496660.49</v>
      </c>
      <c r="D18" s="151">
        <v>496660.49</v>
      </c>
      <c r="E18" s="62">
        <v>496660.49</v>
      </c>
      <c r="F18" s="62"/>
      <c r="G18" s="62"/>
    </row>
    <row r="19" ht="20.25" customHeight="1" spans="1:7">
      <c r="A19" s="156" t="s">
        <v>93</v>
      </c>
      <c r="B19" s="156" t="str">
        <f>"        "&amp;"行政单位医疗"</f>
        <v>        行政单位医疗</v>
      </c>
      <c r="C19" s="62">
        <v>152932.4</v>
      </c>
      <c r="D19" s="151">
        <v>152932.4</v>
      </c>
      <c r="E19" s="62">
        <v>152932.4</v>
      </c>
      <c r="F19" s="62"/>
      <c r="G19" s="62"/>
    </row>
    <row r="20" ht="20.25" customHeight="1" spans="1:7">
      <c r="A20" s="156" t="s">
        <v>94</v>
      </c>
      <c r="B20" s="156" t="str">
        <f>"        "&amp;"事业单位医疗"</f>
        <v>        事业单位医疗</v>
      </c>
      <c r="C20" s="62">
        <v>145425.96</v>
      </c>
      <c r="D20" s="151">
        <v>145425.96</v>
      </c>
      <c r="E20" s="62">
        <v>145425.96</v>
      </c>
      <c r="F20" s="62"/>
      <c r="G20" s="62"/>
    </row>
    <row r="21" ht="20.25" customHeight="1" spans="1:7">
      <c r="A21" s="156" t="s">
        <v>95</v>
      </c>
      <c r="B21" s="156" t="str">
        <f>"        "&amp;"公务员医疗补助"</f>
        <v>        公务员医疗补助</v>
      </c>
      <c r="C21" s="62">
        <v>172311.95</v>
      </c>
      <c r="D21" s="151">
        <v>172311.95</v>
      </c>
      <c r="E21" s="62">
        <v>172311.95</v>
      </c>
      <c r="F21" s="62"/>
      <c r="G21" s="62"/>
    </row>
    <row r="22" ht="20.25" customHeight="1" spans="1:7">
      <c r="A22" s="156" t="s">
        <v>96</v>
      </c>
      <c r="B22" s="156" t="str">
        <f>"        "&amp;"其他行政事业单位医疗支出"</f>
        <v>        其他行政事业单位医疗支出</v>
      </c>
      <c r="C22" s="62">
        <v>25990.18</v>
      </c>
      <c r="D22" s="151">
        <v>25990.18</v>
      </c>
      <c r="E22" s="62">
        <v>25990.18</v>
      </c>
      <c r="F22" s="62"/>
      <c r="G22" s="62"/>
    </row>
    <row r="23" ht="20.25" customHeight="1" spans="1:7">
      <c r="A23" s="148" t="s">
        <v>97</v>
      </c>
      <c r="B23" s="148" t="str">
        <f>"        "&amp;"住房保障支出"</f>
        <v>        住房保障支出</v>
      </c>
      <c r="C23" s="62">
        <v>502236</v>
      </c>
      <c r="D23" s="151">
        <v>502236</v>
      </c>
      <c r="E23" s="62">
        <v>502236</v>
      </c>
      <c r="F23" s="62"/>
      <c r="G23" s="62"/>
    </row>
    <row r="24" ht="20.25" customHeight="1" spans="1:7">
      <c r="A24" s="155" t="s">
        <v>98</v>
      </c>
      <c r="B24" s="155" t="str">
        <f>"        "&amp;"住房改革支出"</f>
        <v>        住房改革支出</v>
      </c>
      <c r="C24" s="62">
        <v>502236</v>
      </c>
      <c r="D24" s="151">
        <v>502236</v>
      </c>
      <c r="E24" s="62">
        <v>502236</v>
      </c>
      <c r="F24" s="62"/>
      <c r="G24" s="62"/>
    </row>
    <row r="25" ht="20.25" customHeight="1" spans="1:7">
      <c r="A25" s="156" t="s">
        <v>99</v>
      </c>
      <c r="B25" s="156" t="str">
        <f>"        "&amp;"住房公积金"</f>
        <v>        住房公积金</v>
      </c>
      <c r="C25" s="62">
        <v>468216</v>
      </c>
      <c r="D25" s="151">
        <v>468216</v>
      </c>
      <c r="E25" s="62">
        <v>468216</v>
      </c>
      <c r="F25" s="62"/>
      <c r="G25" s="62"/>
    </row>
    <row r="26" ht="20.25" customHeight="1" spans="1:7">
      <c r="A26" s="156" t="s">
        <v>100</v>
      </c>
      <c r="B26" s="156" t="str">
        <f>"        "&amp;"购房补贴"</f>
        <v>        购房补贴</v>
      </c>
      <c r="C26" s="62">
        <v>34020</v>
      </c>
      <c r="D26" s="151">
        <v>34020</v>
      </c>
      <c r="E26" s="62">
        <v>34020</v>
      </c>
      <c r="F26" s="62"/>
      <c r="G26" s="62"/>
    </row>
    <row r="27" ht="20.25" customHeight="1" spans="1:7">
      <c r="A27" s="150" t="s">
        <v>30</v>
      </c>
      <c r="B27" s="148"/>
      <c r="C27" s="151">
        <v>7838784.96</v>
      </c>
      <c r="D27" s="151">
        <v>7338784.96</v>
      </c>
      <c r="E27" s="151">
        <v>5890944.72</v>
      </c>
      <c r="F27" s="151">
        <v>1447840.24</v>
      </c>
      <c r="G27" s="151">
        <v>500000</v>
      </c>
    </row>
  </sheetData>
  <mergeCells count="8">
    <mergeCell ref="A1:G1"/>
    <mergeCell ref="A2:G2"/>
    <mergeCell ref="A3:F3"/>
    <mergeCell ref="A4:B4"/>
    <mergeCell ref="D4:F4"/>
    <mergeCell ref="A27:B27"/>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F1"/>
    </sheetView>
  </sheetViews>
  <sheetFormatPr defaultColWidth="8.85" defaultRowHeight="15" customHeight="1" outlineLevelRow="6" outlineLevelCol="5"/>
  <cols>
    <col min="1" max="6" width="25.1333333333333" customWidth="1"/>
  </cols>
  <sheetData>
    <row r="1" customHeight="1" spans="1:6">
      <c r="A1" s="146" t="s">
        <v>116</v>
      </c>
      <c r="B1" s="146"/>
      <c r="C1" s="146"/>
      <c r="D1" s="146"/>
      <c r="E1" s="146"/>
      <c r="F1" s="146"/>
    </row>
    <row r="2" ht="28.5" customHeight="1" spans="1:6">
      <c r="A2" s="147" t="s">
        <v>117</v>
      </c>
      <c r="B2" s="147"/>
      <c r="C2" s="147"/>
      <c r="D2" s="147"/>
      <c r="E2" s="147"/>
      <c r="F2" s="147"/>
    </row>
    <row r="3" ht="20.25" customHeight="1" spans="1:6">
      <c r="A3" s="148" t="str">
        <f>"单位名称："&amp;"玉溪市互联网信息办公室"</f>
        <v>单位名称：玉溪市互联网信息办公室</v>
      </c>
      <c r="B3" s="148"/>
      <c r="C3" s="148"/>
      <c r="D3" s="148"/>
      <c r="E3" s="148"/>
      <c r="F3" s="146" t="s">
        <v>2</v>
      </c>
    </row>
    <row r="4" ht="20.25" customHeight="1" spans="1:6">
      <c r="A4" s="149" t="s">
        <v>118</v>
      </c>
      <c r="B4" s="149" t="s">
        <v>119</v>
      </c>
      <c r="C4" s="149" t="s">
        <v>120</v>
      </c>
      <c r="D4" s="149"/>
      <c r="E4" s="149"/>
      <c r="F4" s="149"/>
    </row>
    <row r="5" ht="35.25" customHeight="1" spans="1:6">
      <c r="A5" s="149"/>
      <c r="B5" s="149"/>
      <c r="C5" s="149" t="s">
        <v>32</v>
      </c>
      <c r="D5" s="149" t="s">
        <v>121</v>
      </c>
      <c r="E5" s="149" t="s">
        <v>122</v>
      </c>
      <c r="F5" s="149" t="s">
        <v>123</v>
      </c>
    </row>
    <row r="6" ht="20.25" customHeight="1" spans="1:6">
      <c r="A6" s="152" t="s">
        <v>44</v>
      </c>
      <c r="B6" s="152">
        <v>2</v>
      </c>
      <c r="C6" s="152">
        <v>3</v>
      </c>
      <c r="D6" s="152">
        <v>4</v>
      </c>
      <c r="E6" s="152">
        <v>5</v>
      </c>
      <c r="F6" s="152">
        <v>6</v>
      </c>
    </row>
    <row r="7" ht="20.25" customHeight="1" spans="1:6">
      <c r="A7" s="62">
        <v>46000</v>
      </c>
      <c r="B7" s="62"/>
      <c r="C7" s="62">
        <v>26000</v>
      </c>
      <c r="D7" s="62"/>
      <c r="E7" s="151">
        <v>26000</v>
      </c>
      <c r="F7" s="62">
        <v>20000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58"/>
  <sheetViews>
    <sheetView showZeros="0" workbookViewId="0">
      <selection activeCell="A1" sqref="A1:W1"/>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46" t="s">
        <v>124</v>
      </c>
      <c r="B1" s="146"/>
      <c r="C1" s="146"/>
      <c r="D1" s="146"/>
      <c r="E1" s="146"/>
      <c r="F1" s="146"/>
      <c r="G1" s="146"/>
      <c r="H1" s="146"/>
      <c r="I1" s="146"/>
      <c r="J1" s="146"/>
      <c r="K1" s="146"/>
      <c r="L1" s="146"/>
      <c r="M1" s="146"/>
      <c r="N1" s="146"/>
      <c r="O1" s="146"/>
      <c r="P1" s="146"/>
      <c r="Q1" s="146"/>
      <c r="R1" s="146"/>
      <c r="S1" s="146"/>
      <c r="T1" s="146"/>
      <c r="U1" s="146"/>
      <c r="V1" s="146"/>
      <c r="W1" s="146"/>
    </row>
    <row r="2" ht="28.5" customHeight="1" spans="1:23">
      <c r="A2" s="147" t="s">
        <v>125</v>
      </c>
      <c r="B2" s="147"/>
      <c r="C2" s="147" t="s">
        <v>126</v>
      </c>
      <c r="D2" s="147"/>
      <c r="E2" s="147"/>
      <c r="F2" s="147"/>
      <c r="G2" s="147"/>
      <c r="H2" s="147"/>
      <c r="I2" s="147"/>
      <c r="J2" s="147"/>
      <c r="K2" s="147"/>
      <c r="L2" s="147"/>
      <c r="M2" s="147"/>
      <c r="N2" s="147"/>
      <c r="O2" s="147"/>
      <c r="P2" s="147"/>
      <c r="Q2" s="147"/>
      <c r="R2" s="147"/>
      <c r="S2" s="147"/>
      <c r="T2" s="147"/>
      <c r="U2" s="147"/>
      <c r="V2" s="147"/>
      <c r="W2" s="147"/>
    </row>
    <row r="3" ht="19.5" customHeight="1" spans="1:23">
      <c r="A3" s="148" t="str">
        <f>"单位名称："&amp;"玉溪市互联网信息办公室"</f>
        <v>单位名称：玉溪市互联网信息办公室</v>
      </c>
      <c r="B3" s="148"/>
      <c r="C3" s="148"/>
      <c r="D3" s="148"/>
      <c r="E3" s="148"/>
      <c r="F3" s="148"/>
      <c r="G3" s="148"/>
      <c r="H3" s="148"/>
      <c r="I3" s="148"/>
      <c r="J3" s="148"/>
      <c r="K3" s="148"/>
      <c r="L3" s="148"/>
      <c r="M3" s="148"/>
      <c r="N3" s="148"/>
      <c r="O3" s="148"/>
      <c r="P3" s="148"/>
      <c r="Q3" s="148"/>
      <c r="R3" s="146"/>
      <c r="S3" s="146"/>
      <c r="T3" s="146"/>
      <c r="U3" s="146"/>
      <c r="V3" s="146"/>
      <c r="W3" s="146" t="s">
        <v>2</v>
      </c>
    </row>
    <row r="4" ht="19.5" customHeight="1" spans="1:23">
      <c r="A4" s="149" t="s">
        <v>127</v>
      </c>
      <c r="B4" s="149" t="s">
        <v>128</v>
      </c>
      <c r="C4" s="149" t="s">
        <v>129</v>
      </c>
      <c r="D4" s="149" t="s">
        <v>130</v>
      </c>
      <c r="E4" s="149" t="s">
        <v>131</v>
      </c>
      <c r="F4" s="149" t="s">
        <v>132</v>
      </c>
      <c r="G4" s="149" t="s">
        <v>133</v>
      </c>
      <c r="H4" s="149" t="s">
        <v>134</v>
      </c>
      <c r="I4" s="149"/>
      <c r="J4" s="149"/>
      <c r="K4" s="149"/>
      <c r="L4" s="149"/>
      <c r="M4" s="149"/>
      <c r="N4" s="149"/>
      <c r="O4" s="149"/>
      <c r="P4" s="149"/>
      <c r="Q4" s="149"/>
      <c r="R4" s="149"/>
      <c r="S4" s="149"/>
      <c r="T4" s="149"/>
      <c r="U4" s="149"/>
      <c r="V4" s="149"/>
      <c r="W4" s="149"/>
    </row>
    <row r="5" ht="19.5" customHeight="1" spans="1:23">
      <c r="A5" s="149"/>
      <c r="B5" s="149"/>
      <c r="C5" s="149"/>
      <c r="D5" s="149"/>
      <c r="E5" s="149"/>
      <c r="F5" s="149"/>
      <c r="G5" s="149"/>
      <c r="H5" s="149" t="s">
        <v>30</v>
      </c>
      <c r="I5" s="149" t="s">
        <v>33</v>
      </c>
      <c r="J5" s="149"/>
      <c r="K5" s="149"/>
      <c r="L5" s="149"/>
      <c r="M5" s="149"/>
      <c r="N5" s="149" t="s">
        <v>135</v>
      </c>
      <c r="O5" s="149"/>
      <c r="P5" s="149"/>
      <c r="Q5" s="149" t="s">
        <v>36</v>
      </c>
      <c r="R5" s="149" t="s">
        <v>70</v>
      </c>
      <c r="S5" s="149"/>
      <c r="T5" s="149"/>
      <c r="U5" s="149"/>
      <c r="V5" s="149"/>
      <c r="W5" s="149"/>
    </row>
    <row r="6" ht="41.25" customHeight="1" spans="1:23">
      <c r="A6" s="149"/>
      <c r="B6" s="149"/>
      <c r="C6" s="149"/>
      <c r="D6" s="149"/>
      <c r="E6" s="149"/>
      <c r="F6" s="149"/>
      <c r="G6" s="149"/>
      <c r="H6" s="149"/>
      <c r="I6" s="149" t="s">
        <v>136</v>
      </c>
      <c r="J6" s="149" t="s">
        <v>137</v>
      </c>
      <c r="K6" s="149" t="s">
        <v>138</v>
      </c>
      <c r="L6" s="149" t="s">
        <v>139</v>
      </c>
      <c r="M6" s="149" t="s">
        <v>140</v>
      </c>
      <c r="N6" s="149" t="s">
        <v>33</v>
      </c>
      <c r="O6" s="149" t="s">
        <v>34</v>
      </c>
      <c r="P6" s="149" t="s">
        <v>35</v>
      </c>
      <c r="Q6" s="149"/>
      <c r="R6" s="149" t="s">
        <v>32</v>
      </c>
      <c r="S6" s="149" t="s">
        <v>39</v>
      </c>
      <c r="T6" s="149" t="s">
        <v>141</v>
      </c>
      <c r="U6" s="149" t="s">
        <v>41</v>
      </c>
      <c r="V6" s="149" t="s">
        <v>42</v>
      </c>
      <c r="W6" s="149" t="s">
        <v>43</v>
      </c>
    </row>
    <row r="7" ht="20.25" customHeight="1" spans="1:23">
      <c r="A7" s="150" t="s">
        <v>44</v>
      </c>
      <c r="B7" s="150" t="s">
        <v>45</v>
      </c>
      <c r="C7" s="150" t="s">
        <v>46</v>
      </c>
      <c r="D7" s="150" t="s">
        <v>47</v>
      </c>
      <c r="E7" s="150" t="s">
        <v>48</v>
      </c>
      <c r="F7" s="150" t="s">
        <v>49</v>
      </c>
      <c r="G7" s="150" t="s">
        <v>50</v>
      </c>
      <c r="H7" s="150" t="s">
        <v>51</v>
      </c>
      <c r="I7" s="150" t="s">
        <v>52</v>
      </c>
      <c r="J7" s="150" t="s">
        <v>53</v>
      </c>
      <c r="K7" s="150" t="s">
        <v>54</v>
      </c>
      <c r="L7" s="150" t="s">
        <v>55</v>
      </c>
      <c r="M7" s="150" t="s">
        <v>56</v>
      </c>
      <c r="N7" s="150" t="s">
        <v>57</v>
      </c>
      <c r="O7" s="150" t="s">
        <v>58</v>
      </c>
      <c r="P7" s="150" t="s">
        <v>59</v>
      </c>
      <c r="Q7" s="150" t="s">
        <v>60</v>
      </c>
      <c r="R7" s="150" t="s">
        <v>61</v>
      </c>
      <c r="S7" s="150" t="s">
        <v>62</v>
      </c>
      <c r="T7" s="150" t="s">
        <v>142</v>
      </c>
      <c r="U7" s="150" t="s">
        <v>143</v>
      </c>
      <c r="V7" s="150" t="s">
        <v>144</v>
      </c>
      <c r="W7" s="150" t="s">
        <v>145</v>
      </c>
    </row>
    <row r="8" ht="20.25" customHeight="1" spans="1:23">
      <c r="A8" t="s">
        <v>64</v>
      </c>
      <c r="C8" s="148"/>
      <c r="D8" s="148"/>
      <c r="E8" s="148"/>
      <c r="G8" s="148"/>
      <c r="H8" s="151">
        <v>7338784.96</v>
      </c>
      <c r="I8" s="62">
        <v>7338784.96</v>
      </c>
      <c r="J8" s="62">
        <v>1352263.44</v>
      </c>
      <c r="K8" s="62"/>
      <c r="L8" s="62">
        <v>5986521.52</v>
      </c>
      <c r="M8" s="62"/>
      <c r="N8" s="62"/>
      <c r="O8" s="62"/>
      <c r="P8" s="62"/>
      <c r="Q8" s="62"/>
      <c r="R8" s="62"/>
      <c r="S8" s="62"/>
      <c r="T8" s="62"/>
      <c r="U8" s="62"/>
      <c r="V8" s="62"/>
      <c r="W8" s="62"/>
    </row>
    <row r="9" ht="20.25" customHeight="1" spans="1:23">
      <c r="A9" t="str">
        <f t="shared" ref="A9:A57" si="0">"       "&amp;"玉溪市互联网信息办公室"</f>
        <v>       玉溪市互联网信息办公室</v>
      </c>
      <c r="B9" s="148" t="s">
        <v>146</v>
      </c>
      <c r="C9" s="148" t="s">
        <v>147</v>
      </c>
      <c r="D9" s="148" t="s">
        <v>80</v>
      </c>
      <c r="E9" s="148" t="s">
        <v>148</v>
      </c>
      <c r="F9" s="148" t="s">
        <v>149</v>
      </c>
      <c r="G9" s="148" t="s">
        <v>150</v>
      </c>
      <c r="H9" s="151">
        <v>702804</v>
      </c>
      <c r="I9" s="62">
        <v>702804</v>
      </c>
      <c r="J9" s="62">
        <v>175701</v>
      </c>
      <c r="K9" s="62"/>
      <c r="L9" s="62">
        <v>527103</v>
      </c>
      <c r="M9" s="62"/>
      <c r="N9" s="62"/>
      <c r="O9" s="62"/>
      <c r="P9" s="62"/>
      <c r="Q9" s="62"/>
      <c r="R9" s="62"/>
      <c r="S9" s="62"/>
      <c r="T9" s="62"/>
      <c r="U9" s="62"/>
      <c r="V9" s="62"/>
      <c r="W9" s="62"/>
    </row>
    <row r="10" ht="20.25" customHeight="1" spans="1:23">
      <c r="A10" s="148" t="str">
        <f t="shared" si="0"/>
        <v>       玉溪市互联网信息办公室</v>
      </c>
      <c r="B10" s="148" t="s">
        <v>146</v>
      </c>
      <c r="C10" s="148" t="s">
        <v>147</v>
      </c>
      <c r="D10" s="148" t="s">
        <v>80</v>
      </c>
      <c r="E10" s="148" t="s">
        <v>148</v>
      </c>
      <c r="F10" s="148" t="s">
        <v>151</v>
      </c>
      <c r="G10" s="148" t="s">
        <v>152</v>
      </c>
      <c r="H10" s="151">
        <v>788748</v>
      </c>
      <c r="I10" s="62">
        <v>788748</v>
      </c>
      <c r="J10" s="62">
        <v>197187</v>
      </c>
      <c r="K10" s="148"/>
      <c r="L10" s="62">
        <v>591561</v>
      </c>
      <c r="M10" s="148"/>
      <c r="N10" s="62"/>
      <c r="O10" s="62"/>
      <c r="P10" s="148"/>
      <c r="Q10" s="62"/>
      <c r="R10" s="62"/>
      <c r="S10" s="62"/>
      <c r="T10" s="62"/>
      <c r="U10" s="62"/>
      <c r="V10" s="62"/>
      <c r="W10" s="62"/>
    </row>
    <row r="11" ht="20.25" customHeight="1" spans="1:23">
      <c r="A11" s="148" t="str">
        <f t="shared" si="0"/>
        <v>       玉溪市互联网信息办公室</v>
      </c>
      <c r="B11" s="148" t="s">
        <v>146</v>
      </c>
      <c r="C11" s="148" t="s">
        <v>147</v>
      </c>
      <c r="D11" s="148" t="s">
        <v>100</v>
      </c>
      <c r="E11" s="148" t="s">
        <v>153</v>
      </c>
      <c r="F11" s="148" t="s">
        <v>151</v>
      </c>
      <c r="G11" s="148" t="s">
        <v>152</v>
      </c>
      <c r="H11" s="151">
        <v>2436</v>
      </c>
      <c r="I11" s="62">
        <v>2436</v>
      </c>
      <c r="J11" s="62">
        <v>609</v>
      </c>
      <c r="K11" s="148"/>
      <c r="L11" s="62">
        <v>1827</v>
      </c>
      <c r="M11" s="148"/>
      <c r="N11" s="62"/>
      <c r="O11" s="62"/>
      <c r="P11" s="148"/>
      <c r="Q11" s="62"/>
      <c r="R11" s="62"/>
      <c r="S11" s="62"/>
      <c r="T11" s="62"/>
      <c r="U11" s="62"/>
      <c r="V11" s="62"/>
      <c r="W11" s="62"/>
    </row>
    <row r="12" ht="20.25" customHeight="1" spans="1:23">
      <c r="A12" s="148" t="str">
        <f t="shared" si="0"/>
        <v>       玉溪市互联网信息办公室</v>
      </c>
      <c r="B12" s="148" t="s">
        <v>154</v>
      </c>
      <c r="C12" s="148" t="s">
        <v>155</v>
      </c>
      <c r="D12" s="148" t="s">
        <v>82</v>
      </c>
      <c r="E12" s="148" t="s">
        <v>156</v>
      </c>
      <c r="F12" s="148" t="s">
        <v>157</v>
      </c>
      <c r="G12" s="148" t="s">
        <v>158</v>
      </c>
      <c r="H12" s="151">
        <v>12660.59</v>
      </c>
      <c r="I12" s="62">
        <v>12660.59</v>
      </c>
      <c r="J12" s="62">
        <v>3165.15</v>
      </c>
      <c r="K12" s="148"/>
      <c r="L12" s="62">
        <v>9495.44</v>
      </c>
      <c r="M12" s="148"/>
      <c r="N12" s="62"/>
      <c r="O12" s="62"/>
      <c r="P12" s="148"/>
      <c r="Q12" s="62"/>
      <c r="R12" s="62"/>
      <c r="S12" s="62"/>
      <c r="T12" s="62"/>
      <c r="U12" s="62"/>
      <c r="V12" s="62"/>
      <c r="W12" s="62"/>
    </row>
    <row r="13" ht="20.25" customHeight="1" spans="1:23">
      <c r="A13" s="148" t="str">
        <f t="shared" si="0"/>
        <v>       玉溪市互联网信息办公室</v>
      </c>
      <c r="B13" s="148" t="s">
        <v>154</v>
      </c>
      <c r="C13" s="148" t="s">
        <v>155</v>
      </c>
      <c r="D13" s="148" t="s">
        <v>90</v>
      </c>
      <c r="E13" s="148" t="s">
        <v>159</v>
      </c>
      <c r="F13" s="148" t="s">
        <v>160</v>
      </c>
      <c r="G13" s="148" t="s">
        <v>161</v>
      </c>
      <c r="H13" s="151">
        <v>575148.64</v>
      </c>
      <c r="I13" s="62">
        <v>575148.64</v>
      </c>
      <c r="J13" s="62">
        <v>143787.16</v>
      </c>
      <c r="K13" s="148"/>
      <c r="L13" s="62">
        <v>431361.48</v>
      </c>
      <c r="M13" s="148"/>
      <c r="N13" s="62"/>
      <c r="O13" s="62"/>
      <c r="P13" s="148"/>
      <c r="Q13" s="62"/>
      <c r="R13" s="62"/>
      <c r="S13" s="62"/>
      <c r="T13" s="62"/>
      <c r="U13" s="62"/>
      <c r="V13" s="62"/>
      <c r="W13" s="62"/>
    </row>
    <row r="14" ht="20.25" customHeight="1" spans="1:23">
      <c r="A14" s="148" t="str">
        <f t="shared" si="0"/>
        <v>       玉溪市互联网信息办公室</v>
      </c>
      <c r="B14" s="148" t="s">
        <v>154</v>
      </c>
      <c r="C14" s="148" t="s">
        <v>155</v>
      </c>
      <c r="D14" s="148" t="s">
        <v>93</v>
      </c>
      <c r="E14" s="148" t="s">
        <v>162</v>
      </c>
      <c r="F14" s="148" t="s">
        <v>163</v>
      </c>
      <c r="G14" s="148" t="s">
        <v>164</v>
      </c>
      <c r="H14" s="151">
        <v>152932.4</v>
      </c>
      <c r="I14" s="62">
        <v>152932.4</v>
      </c>
      <c r="J14" s="62">
        <v>38233.1</v>
      </c>
      <c r="K14" s="148"/>
      <c r="L14" s="62">
        <v>114699.3</v>
      </c>
      <c r="M14" s="148"/>
      <c r="N14" s="62"/>
      <c r="O14" s="62"/>
      <c r="P14" s="148"/>
      <c r="Q14" s="62"/>
      <c r="R14" s="62"/>
      <c r="S14" s="62"/>
      <c r="T14" s="62"/>
      <c r="U14" s="62"/>
      <c r="V14" s="62"/>
      <c r="W14" s="62"/>
    </row>
    <row r="15" ht="20.25" customHeight="1" spans="1:23">
      <c r="A15" s="148" t="str">
        <f t="shared" si="0"/>
        <v>       玉溪市互联网信息办公室</v>
      </c>
      <c r="B15" s="148" t="s">
        <v>154</v>
      </c>
      <c r="C15" s="148" t="s">
        <v>155</v>
      </c>
      <c r="D15" s="148" t="s">
        <v>94</v>
      </c>
      <c r="E15" s="148" t="s">
        <v>165</v>
      </c>
      <c r="F15" s="148" t="s">
        <v>163</v>
      </c>
      <c r="G15" s="148" t="s">
        <v>164</v>
      </c>
      <c r="H15" s="151">
        <v>145425.96</v>
      </c>
      <c r="I15" s="62">
        <v>145425.96</v>
      </c>
      <c r="J15" s="62">
        <v>36356.49</v>
      </c>
      <c r="K15" s="148"/>
      <c r="L15" s="62">
        <v>109069.47</v>
      </c>
      <c r="M15" s="148"/>
      <c r="N15" s="62"/>
      <c r="O15" s="62"/>
      <c r="P15" s="148"/>
      <c r="Q15" s="62"/>
      <c r="R15" s="62"/>
      <c r="S15" s="62"/>
      <c r="T15" s="62"/>
      <c r="U15" s="62"/>
      <c r="V15" s="62"/>
      <c r="W15" s="62"/>
    </row>
    <row r="16" ht="20.25" customHeight="1" spans="1:23">
      <c r="A16" s="148" t="str">
        <f t="shared" si="0"/>
        <v>       玉溪市互联网信息办公室</v>
      </c>
      <c r="B16" s="148" t="s">
        <v>154</v>
      </c>
      <c r="C16" s="148" t="s">
        <v>155</v>
      </c>
      <c r="D16" s="148" t="s">
        <v>95</v>
      </c>
      <c r="E16" s="148" t="s">
        <v>166</v>
      </c>
      <c r="F16" s="148" t="s">
        <v>167</v>
      </c>
      <c r="G16" s="148" t="s">
        <v>168</v>
      </c>
      <c r="H16" s="151">
        <v>172311.95</v>
      </c>
      <c r="I16" s="62">
        <v>172311.95</v>
      </c>
      <c r="J16" s="62">
        <v>43077.99</v>
      </c>
      <c r="K16" s="148"/>
      <c r="L16" s="62">
        <v>129233.96</v>
      </c>
      <c r="M16" s="148"/>
      <c r="N16" s="62"/>
      <c r="O16" s="62"/>
      <c r="P16" s="148"/>
      <c r="Q16" s="62"/>
      <c r="R16" s="62"/>
      <c r="S16" s="62"/>
      <c r="T16" s="62"/>
      <c r="U16" s="62"/>
      <c r="V16" s="62"/>
      <c r="W16" s="62"/>
    </row>
    <row r="17" ht="20.25" customHeight="1" spans="1:23">
      <c r="A17" s="148" t="str">
        <f t="shared" si="0"/>
        <v>       玉溪市互联网信息办公室</v>
      </c>
      <c r="B17" s="148" t="s">
        <v>154</v>
      </c>
      <c r="C17" s="148" t="s">
        <v>155</v>
      </c>
      <c r="D17" s="148" t="s">
        <v>96</v>
      </c>
      <c r="E17" s="148" t="s">
        <v>169</v>
      </c>
      <c r="F17" s="148" t="s">
        <v>157</v>
      </c>
      <c r="G17" s="148" t="s">
        <v>158</v>
      </c>
      <c r="H17" s="151">
        <v>25990.18</v>
      </c>
      <c r="I17" s="62">
        <v>25990.18</v>
      </c>
      <c r="J17" s="62">
        <v>14936.55</v>
      </c>
      <c r="K17" s="148"/>
      <c r="L17" s="62">
        <v>11053.63</v>
      </c>
      <c r="M17" s="148"/>
      <c r="N17" s="62"/>
      <c r="O17" s="62"/>
      <c r="P17" s="148"/>
      <c r="Q17" s="62"/>
      <c r="R17" s="62"/>
      <c r="S17" s="62"/>
      <c r="T17" s="62"/>
      <c r="U17" s="62"/>
      <c r="V17" s="62"/>
      <c r="W17" s="62"/>
    </row>
    <row r="18" ht="20.25" customHeight="1" spans="1:23">
      <c r="A18" s="148" t="str">
        <f t="shared" si="0"/>
        <v>       玉溪市互联网信息办公室</v>
      </c>
      <c r="B18" s="148" t="s">
        <v>170</v>
      </c>
      <c r="C18" s="148" t="s">
        <v>171</v>
      </c>
      <c r="D18" s="148" t="s">
        <v>99</v>
      </c>
      <c r="E18" s="148" t="s">
        <v>171</v>
      </c>
      <c r="F18" s="148" t="s">
        <v>172</v>
      </c>
      <c r="G18" s="148" t="s">
        <v>171</v>
      </c>
      <c r="H18" s="151">
        <v>468216</v>
      </c>
      <c r="I18" s="62">
        <v>468216</v>
      </c>
      <c r="J18" s="62">
        <v>117054</v>
      </c>
      <c r="K18" s="148"/>
      <c r="L18" s="62">
        <v>351162</v>
      </c>
      <c r="M18" s="148"/>
      <c r="N18" s="62"/>
      <c r="O18" s="62"/>
      <c r="P18" s="148"/>
      <c r="Q18" s="62"/>
      <c r="R18" s="62"/>
      <c r="S18" s="62"/>
      <c r="T18" s="62"/>
      <c r="U18" s="62"/>
      <c r="V18" s="62"/>
      <c r="W18" s="62"/>
    </row>
    <row r="19" ht="20.25" customHeight="1" spans="1:23">
      <c r="A19" s="148" t="str">
        <f t="shared" si="0"/>
        <v>       玉溪市互联网信息办公室</v>
      </c>
      <c r="B19" s="148" t="s">
        <v>173</v>
      </c>
      <c r="C19" s="148" t="s">
        <v>174</v>
      </c>
      <c r="D19" s="148" t="s">
        <v>80</v>
      </c>
      <c r="E19" s="148" t="s">
        <v>148</v>
      </c>
      <c r="F19" s="148" t="s">
        <v>175</v>
      </c>
      <c r="G19" s="148" t="s">
        <v>176</v>
      </c>
      <c r="H19" s="151">
        <v>433800</v>
      </c>
      <c r="I19" s="62">
        <v>433800</v>
      </c>
      <c r="J19" s="62">
        <v>108450</v>
      </c>
      <c r="K19" s="148"/>
      <c r="L19" s="62">
        <v>325350</v>
      </c>
      <c r="M19" s="148"/>
      <c r="N19" s="62"/>
      <c r="O19" s="62"/>
      <c r="P19" s="148"/>
      <c r="Q19" s="62"/>
      <c r="R19" s="62"/>
      <c r="S19" s="62"/>
      <c r="T19" s="62"/>
      <c r="U19" s="62"/>
      <c r="V19" s="62"/>
      <c r="W19" s="62"/>
    </row>
    <row r="20" ht="20.25" customHeight="1" spans="1:23">
      <c r="A20" s="148" t="str">
        <f t="shared" si="0"/>
        <v>       玉溪市互联网信息办公室</v>
      </c>
      <c r="B20" s="148" t="s">
        <v>177</v>
      </c>
      <c r="C20" s="148" t="s">
        <v>178</v>
      </c>
      <c r="D20" s="148" t="s">
        <v>80</v>
      </c>
      <c r="E20" s="148" t="s">
        <v>148</v>
      </c>
      <c r="F20" s="148" t="s">
        <v>179</v>
      </c>
      <c r="G20" s="148" t="s">
        <v>180</v>
      </c>
      <c r="H20" s="151">
        <v>26000</v>
      </c>
      <c r="I20" s="62">
        <v>26000</v>
      </c>
      <c r="J20" s="62"/>
      <c r="K20" s="148"/>
      <c r="L20" s="62">
        <v>26000</v>
      </c>
      <c r="M20" s="148"/>
      <c r="N20" s="62"/>
      <c r="O20" s="62"/>
      <c r="P20" s="148"/>
      <c r="Q20" s="62"/>
      <c r="R20" s="62"/>
      <c r="S20" s="62"/>
      <c r="T20" s="62"/>
      <c r="U20" s="62"/>
      <c r="V20" s="62"/>
      <c r="W20" s="62"/>
    </row>
    <row r="21" ht="20.25" customHeight="1" spans="1:23">
      <c r="A21" s="148" t="str">
        <f t="shared" si="0"/>
        <v>       玉溪市互联网信息办公室</v>
      </c>
      <c r="B21" s="148" t="s">
        <v>181</v>
      </c>
      <c r="C21" s="148" t="s">
        <v>182</v>
      </c>
      <c r="D21" s="148" t="s">
        <v>80</v>
      </c>
      <c r="E21" s="148" t="s">
        <v>148</v>
      </c>
      <c r="F21" s="148" t="s">
        <v>183</v>
      </c>
      <c r="G21" s="148" t="s">
        <v>184</v>
      </c>
      <c r="H21" s="151">
        <v>151200</v>
      </c>
      <c r="I21" s="62">
        <v>151200</v>
      </c>
      <c r="J21" s="62">
        <v>37800</v>
      </c>
      <c r="K21" s="148"/>
      <c r="L21" s="62">
        <v>113400</v>
      </c>
      <c r="M21" s="148"/>
      <c r="N21" s="62"/>
      <c r="O21" s="62"/>
      <c r="P21" s="148"/>
      <c r="Q21" s="62"/>
      <c r="R21" s="62"/>
      <c r="S21" s="62"/>
      <c r="T21" s="62"/>
      <c r="U21" s="62"/>
      <c r="V21" s="62"/>
      <c r="W21" s="62"/>
    </row>
    <row r="22" ht="20.25" customHeight="1" spans="1:23">
      <c r="A22" s="148" t="str">
        <f t="shared" si="0"/>
        <v>       玉溪市互联网信息办公室</v>
      </c>
      <c r="B22" s="148" t="s">
        <v>185</v>
      </c>
      <c r="C22" s="148" t="s">
        <v>186</v>
      </c>
      <c r="D22" s="148" t="s">
        <v>80</v>
      </c>
      <c r="E22" s="148" t="s">
        <v>148</v>
      </c>
      <c r="F22" s="148" t="s">
        <v>187</v>
      </c>
      <c r="G22" s="148" t="s">
        <v>186</v>
      </c>
      <c r="H22" s="151">
        <v>29879.76</v>
      </c>
      <c r="I22" s="62">
        <v>29879.76</v>
      </c>
      <c r="J22" s="62"/>
      <c r="K22" s="148"/>
      <c r="L22" s="62">
        <v>29879.76</v>
      </c>
      <c r="M22" s="148"/>
      <c r="N22" s="62"/>
      <c r="O22" s="62"/>
      <c r="P22" s="148"/>
      <c r="Q22" s="62"/>
      <c r="R22" s="62"/>
      <c r="S22" s="62"/>
      <c r="T22" s="62"/>
      <c r="U22" s="62"/>
      <c r="V22" s="62"/>
      <c r="W22" s="62"/>
    </row>
    <row r="23" ht="20.25" customHeight="1" spans="1:23">
      <c r="A23" s="148" t="str">
        <f t="shared" si="0"/>
        <v>       玉溪市互联网信息办公室</v>
      </c>
      <c r="B23" s="148" t="s">
        <v>185</v>
      </c>
      <c r="C23" s="148" t="s">
        <v>186</v>
      </c>
      <c r="D23" s="148" t="s">
        <v>82</v>
      </c>
      <c r="E23" s="148" t="s">
        <v>156</v>
      </c>
      <c r="F23" s="148" t="s">
        <v>187</v>
      </c>
      <c r="G23" s="148" t="s">
        <v>186</v>
      </c>
      <c r="H23" s="151">
        <v>48400.8</v>
      </c>
      <c r="I23" s="62">
        <v>48400.8</v>
      </c>
      <c r="J23" s="62"/>
      <c r="K23" s="148"/>
      <c r="L23" s="62">
        <v>48400.8</v>
      </c>
      <c r="M23" s="148"/>
      <c r="N23" s="62"/>
      <c r="O23" s="62"/>
      <c r="P23" s="148"/>
      <c r="Q23" s="62"/>
      <c r="R23" s="62"/>
      <c r="S23" s="62"/>
      <c r="T23" s="62"/>
      <c r="U23" s="62"/>
      <c r="V23" s="62"/>
      <c r="W23" s="62"/>
    </row>
    <row r="24" ht="20.25" customHeight="1" spans="1:23">
      <c r="A24" s="148" t="str">
        <f t="shared" si="0"/>
        <v>       玉溪市互联网信息办公室</v>
      </c>
      <c r="B24" s="148" t="s">
        <v>188</v>
      </c>
      <c r="C24" s="148" t="s">
        <v>189</v>
      </c>
      <c r="D24" s="148" t="s">
        <v>80</v>
      </c>
      <c r="E24" s="148" t="s">
        <v>148</v>
      </c>
      <c r="F24" s="148" t="s">
        <v>190</v>
      </c>
      <c r="G24" s="148" t="s">
        <v>191</v>
      </c>
      <c r="H24" s="151">
        <v>49900</v>
      </c>
      <c r="I24" s="62">
        <v>49900</v>
      </c>
      <c r="J24" s="62"/>
      <c r="K24" s="148"/>
      <c r="L24" s="62">
        <v>49900</v>
      </c>
      <c r="M24" s="148"/>
      <c r="N24" s="62"/>
      <c r="O24" s="62"/>
      <c r="P24" s="148"/>
      <c r="Q24" s="62"/>
      <c r="R24" s="62"/>
      <c r="S24" s="62"/>
      <c r="T24" s="62"/>
      <c r="U24" s="62"/>
      <c r="V24" s="62"/>
      <c r="W24" s="62"/>
    </row>
    <row r="25" ht="20.25" customHeight="1" spans="1:23">
      <c r="A25" s="148" t="str">
        <f t="shared" si="0"/>
        <v>       玉溪市互联网信息办公室</v>
      </c>
      <c r="B25" s="148" t="s">
        <v>188</v>
      </c>
      <c r="C25" s="148" t="s">
        <v>189</v>
      </c>
      <c r="D25" s="148" t="s">
        <v>80</v>
      </c>
      <c r="E25" s="148" t="s">
        <v>148</v>
      </c>
      <c r="F25" s="148" t="s">
        <v>192</v>
      </c>
      <c r="G25" s="148" t="s">
        <v>193</v>
      </c>
      <c r="H25" s="151">
        <v>30000</v>
      </c>
      <c r="I25" s="62">
        <v>30000</v>
      </c>
      <c r="J25" s="62"/>
      <c r="K25" s="148"/>
      <c r="L25" s="62">
        <v>30000</v>
      </c>
      <c r="M25" s="148"/>
      <c r="N25" s="62"/>
      <c r="O25" s="62"/>
      <c r="P25" s="148"/>
      <c r="Q25" s="62"/>
      <c r="R25" s="62"/>
      <c r="S25" s="62"/>
      <c r="T25" s="62"/>
      <c r="U25" s="62"/>
      <c r="V25" s="62"/>
      <c r="W25" s="62"/>
    </row>
    <row r="26" ht="20.25" customHeight="1" spans="1:23">
      <c r="A26" s="148" t="str">
        <f t="shared" si="0"/>
        <v>       玉溪市互联网信息办公室</v>
      </c>
      <c r="B26" s="148" t="s">
        <v>188</v>
      </c>
      <c r="C26" s="148" t="s">
        <v>189</v>
      </c>
      <c r="D26" s="148" t="s">
        <v>80</v>
      </c>
      <c r="E26" s="148" t="s">
        <v>148</v>
      </c>
      <c r="F26" s="148" t="s">
        <v>183</v>
      </c>
      <c r="G26" s="148" t="s">
        <v>184</v>
      </c>
      <c r="H26" s="151">
        <v>15120</v>
      </c>
      <c r="I26" s="62">
        <v>15120</v>
      </c>
      <c r="J26" s="62"/>
      <c r="K26" s="148"/>
      <c r="L26" s="62">
        <v>15120</v>
      </c>
      <c r="M26" s="148"/>
      <c r="N26" s="62"/>
      <c r="O26" s="62"/>
      <c r="P26" s="148"/>
      <c r="Q26" s="62"/>
      <c r="R26" s="62"/>
      <c r="S26" s="62"/>
      <c r="T26" s="62"/>
      <c r="U26" s="62"/>
      <c r="V26" s="62"/>
      <c r="W26" s="62"/>
    </row>
    <row r="27" ht="20.25" customHeight="1" spans="1:23">
      <c r="A27" s="148" t="str">
        <f t="shared" si="0"/>
        <v>       玉溪市互联网信息办公室</v>
      </c>
      <c r="B27" s="148" t="s">
        <v>188</v>
      </c>
      <c r="C27" s="148" t="s">
        <v>189</v>
      </c>
      <c r="D27" s="148" t="s">
        <v>80</v>
      </c>
      <c r="E27" s="148" t="s">
        <v>148</v>
      </c>
      <c r="F27" s="148" t="s">
        <v>194</v>
      </c>
      <c r="G27" s="148" t="s">
        <v>195</v>
      </c>
      <c r="H27" s="151">
        <v>36000</v>
      </c>
      <c r="I27" s="62">
        <v>36000</v>
      </c>
      <c r="J27" s="62"/>
      <c r="K27" s="148"/>
      <c r="L27" s="62">
        <v>36000</v>
      </c>
      <c r="M27" s="148"/>
      <c r="N27" s="62"/>
      <c r="O27" s="62"/>
      <c r="P27" s="148"/>
      <c r="Q27" s="62"/>
      <c r="R27" s="62"/>
      <c r="S27" s="62"/>
      <c r="T27" s="62"/>
      <c r="U27" s="62"/>
      <c r="V27" s="62"/>
      <c r="W27" s="62"/>
    </row>
    <row r="28" ht="20.25" customHeight="1" spans="1:23">
      <c r="A28" s="148" t="str">
        <f t="shared" si="0"/>
        <v>       玉溪市互联网信息办公室</v>
      </c>
      <c r="B28" s="148" t="s">
        <v>188</v>
      </c>
      <c r="C28" s="148" t="s">
        <v>189</v>
      </c>
      <c r="D28" s="148" t="s">
        <v>80</v>
      </c>
      <c r="E28" s="148" t="s">
        <v>148</v>
      </c>
      <c r="F28" s="148" t="s">
        <v>196</v>
      </c>
      <c r="G28" s="148" t="s">
        <v>197</v>
      </c>
      <c r="H28" s="151">
        <v>29000</v>
      </c>
      <c r="I28" s="62">
        <v>29000</v>
      </c>
      <c r="J28" s="62"/>
      <c r="K28" s="148"/>
      <c r="L28" s="62">
        <v>29000</v>
      </c>
      <c r="M28" s="148"/>
      <c r="N28" s="62"/>
      <c r="O28" s="62"/>
      <c r="P28" s="148"/>
      <c r="Q28" s="62"/>
      <c r="R28" s="62"/>
      <c r="S28" s="62"/>
      <c r="T28" s="62"/>
      <c r="U28" s="62"/>
      <c r="V28" s="62"/>
      <c r="W28" s="62"/>
    </row>
    <row r="29" ht="20.25" customHeight="1" spans="1:23">
      <c r="A29" s="148" t="str">
        <f t="shared" si="0"/>
        <v>       玉溪市互联网信息办公室</v>
      </c>
      <c r="B29" s="148" t="s">
        <v>188</v>
      </c>
      <c r="C29" s="148" t="s">
        <v>189</v>
      </c>
      <c r="D29" s="148" t="s">
        <v>82</v>
      </c>
      <c r="E29" s="148" t="s">
        <v>156</v>
      </c>
      <c r="F29" s="148" t="s">
        <v>190</v>
      </c>
      <c r="G29" s="148" t="s">
        <v>191</v>
      </c>
      <c r="H29" s="151">
        <v>86300</v>
      </c>
      <c r="I29" s="62">
        <v>86300</v>
      </c>
      <c r="J29" s="62"/>
      <c r="K29" s="148"/>
      <c r="L29" s="62">
        <v>86300</v>
      </c>
      <c r="M29" s="148"/>
      <c r="N29" s="62"/>
      <c r="O29" s="62"/>
      <c r="P29" s="148"/>
      <c r="Q29" s="62"/>
      <c r="R29" s="62"/>
      <c r="S29" s="62"/>
      <c r="T29" s="62"/>
      <c r="U29" s="62"/>
      <c r="V29" s="62"/>
      <c r="W29" s="62"/>
    </row>
    <row r="30" ht="20.25" customHeight="1" spans="1:23">
      <c r="A30" s="148" t="str">
        <f t="shared" si="0"/>
        <v>       玉溪市互联网信息办公室</v>
      </c>
      <c r="B30" s="148" t="s">
        <v>188</v>
      </c>
      <c r="C30" s="148" t="s">
        <v>189</v>
      </c>
      <c r="D30" s="148" t="s">
        <v>82</v>
      </c>
      <c r="E30" s="148" t="s">
        <v>156</v>
      </c>
      <c r="F30" s="148" t="s">
        <v>198</v>
      </c>
      <c r="G30" s="148" t="s">
        <v>199</v>
      </c>
      <c r="H30" s="151">
        <v>1200</v>
      </c>
      <c r="I30" s="62">
        <v>1200</v>
      </c>
      <c r="J30" s="62"/>
      <c r="K30" s="148"/>
      <c r="L30" s="62">
        <v>1200</v>
      </c>
      <c r="M30" s="148"/>
      <c r="N30" s="62"/>
      <c r="O30" s="62"/>
      <c r="P30" s="148"/>
      <c r="Q30" s="62"/>
      <c r="R30" s="62"/>
      <c r="S30" s="62"/>
      <c r="T30" s="62"/>
      <c r="U30" s="62"/>
      <c r="V30" s="62"/>
      <c r="W30" s="62"/>
    </row>
    <row r="31" ht="20.25" customHeight="1" spans="1:23">
      <c r="A31" s="148" t="str">
        <f t="shared" si="0"/>
        <v>       玉溪市互联网信息办公室</v>
      </c>
      <c r="B31" s="148" t="s">
        <v>188</v>
      </c>
      <c r="C31" s="148" t="s">
        <v>189</v>
      </c>
      <c r="D31" s="148" t="s">
        <v>82</v>
      </c>
      <c r="E31" s="148" t="s">
        <v>156</v>
      </c>
      <c r="F31" s="148" t="s">
        <v>200</v>
      </c>
      <c r="G31" s="148" t="s">
        <v>201</v>
      </c>
      <c r="H31" s="151">
        <v>2000</v>
      </c>
      <c r="I31" s="62">
        <v>2000</v>
      </c>
      <c r="J31" s="62"/>
      <c r="K31" s="148"/>
      <c r="L31" s="62">
        <v>2000</v>
      </c>
      <c r="M31" s="148"/>
      <c r="N31" s="62"/>
      <c r="O31" s="62"/>
      <c r="P31" s="148"/>
      <c r="Q31" s="62"/>
      <c r="R31" s="62"/>
      <c r="S31" s="62"/>
      <c r="T31" s="62"/>
      <c r="U31" s="62"/>
      <c r="V31" s="62"/>
      <c r="W31" s="62"/>
    </row>
    <row r="32" ht="20.25" customHeight="1" spans="1:23">
      <c r="A32" s="148" t="str">
        <f t="shared" si="0"/>
        <v>       玉溪市互联网信息办公室</v>
      </c>
      <c r="B32" s="148" t="s">
        <v>188</v>
      </c>
      <c r="C32" s="148" t="s">
        <v>189</v>
      </c>
      <c r="D32" s="148" t="s">
        <v>82</v>
      </c>
      <c r="E32" s="148" t="s">
        <v>156</v>
      </c>
      <c r="F32" s="148" t="s">
        <v>192</v>
      </c>
      <c r="G32" s="148" t="s">
        <v>193</v>
      </c>
      <c r="H32" s="151">
        <v>30000</v>
      </c>
      <c r="I32" s="62">
        <v>30000</v>
      </c>
      <c r="J32" s="62"/>
      <c r="K32" s="148"/>
      <c r="L32" s="62">
        <v>30000</v>
      </c>
      <c r="M32" s="148"/>
      <c r="N32" s="62"/>
      <c r="O32" s="62"/>
      <c r="P32" s="148"/>
      <c r="Q32" s="62"/>
      <c r="R32" s="62"/>
      <c r="S32" s="62"/>
      <c r="T32" s="62"/>
      <c r="U32" s="62"/>
      <c r="V32" s="62"/>
      <c r="W32" s="62"/>
    </row>
    <row r="33" ht="20.25" customHeight="1" spans="1:23">
      <c r="A33" s="148" t="str">
        <f t="shared" si="0"/>
        <v>       玉溪市互联网信息办公室</v>
      </c>
      <c r="B33" s="148" t="s">
        <v>188</v>
      </c>
      <c r="C33" s="148" t="s">
        <v>189</v>
      </c>
      <c r="D33" s="148" t="s">
        <v>82</v>
      </c>
      <c r="E33" s="148" t="s">
        <v>156</v>
      </c>
      <c r="F33" s="148" t="s">
        <v>202</v>
      </c>
      <c r="G33" s="148" t="s">
        <v>203</v>
      </c>
      <c r="H33" s="151">
        <v>15000</v>
      </c>
      <c r="I33" s="62">
        <v>15000</v>
      </c>
      <c r="J33" s="62"/>
      <c r="K33" s="148"/>
      <c r="L33" s="62">
        <v>15000</v>
      </c>
      <c r="M33" s="148"/>
      <c r="N33" s="62"/>
      <c r="O33" s="62"/>
      <c r="P33" s="148"/>
      <c r="Q33" s="62"/>
      <c r="R33" s="62"/>
      <c r="S33" s="62"/>
      <c r="T33" s="62"/>
      <c r="U33" s="62"/>
      <c r="V33" s="62"/>
      <c r="W33" s="62"/>
    </row>
    <row r="34" ht="20.25" customHeight="1" spans="1:23">
      <c r="A34" s="148" t="str">
        <f t="shared" si="0"/>
        <v>       玉溪市互联网信息办公室</v>
      </c>
      <c r="B34" s="148" t="s">
        <v>188</v>
      </c>
      <c r="C34" s="148" t="s">
        <v>189</v>
      </c>
      <c r="D34" s="148" t="s">
        <v>82</v>
      </c>
      <c r="E34" s="148" t="s">
        <v>156</v>
      </c>
      <c r="F34" s="148" t="s">
        <v>194</v>
      </c>
      <c r="G34" s="148" t="s">
        <v>195</v>
      </c>
      <c r="H34" s="151">
        <v>33000</v>
      </c>
      <c r="I34" s="62">
        <v>33000</v>
      </c>
      <c r="J34" s="62"/>
      <c r="K34" s="148"/>
      <c r="L34" s="62">
        <v>33000</v>
      </c>
      <c r="M34" s="148"/>
      <c r="N34" s="62"/>
      <c r="O34" s="62"/>
      <c r="P34" s="148"/>
      <c r="Q34" s="62"/>
      <c r="R34" s="62"/>
      <c r="S34" s="62"/>
      <c r="T34" s="62"/>
      <c r="U34" s="62"/>
      <c r="V34" s="62"/>
      <c r="W34" s="62"/>
    </row>
    <row r="35" ht="20.25" customHeight="1" spans="1:23">
      <c r="A35" s="148" t="str">
        <f t="shared" si="0"/>
        <v>       玉溪市互联网信息办公室</v>
      </c>
      <c r="B35" s="148" t="s">
        <v>188</v>
      </c>
      <c r="C35" s="148" t="s">
        <v>189</v>
      </c>
      <c r="D35" s="148" t="s">
        <v>89</v>
      </c>
      <c r="E35" s="148" t="s">
        <v>204</v>
      </c>
      <c r="F35" s="148" t="s">
        <v>194</v>
      </c>
      <c r="G35" s="148" t="s">
        <v>195</v>
      </c>
      <c r="H35" s="151">
        <v>1200</v>
      </c>
      <c r="I35" s="62">
        <v>1200</v>
      </c>
      <c r="J35" s="62"/>
      <c r="K35" s="148"/>
      <c r="L35" s="62">
        <v>1200</v>
      </c>
      <c r="M35" s="148"/>
      <c r="N35" s="62"/>
      <c r="O35" s="62"/>
      <c r="P35" s="148"/>
      <c r="Q35" s="62"/>
      <c r="R35" s="62"/>
      <c r="S35" s="62"/>
      <c r="T35" s="62"/>
      <c r="U35" s="62"/>
      <c r="V35" s="62"/>
      <c r="W35" s="62"/>
    </row>
    <row r="36" ht="20.25" customHeight="1" spans="1:23">
      <c r="A36" s="148" t="str">
        <f t="shared" si="0"/>
        <v>       玉溪市互联网信息办公室</v>
      </c>
      <c r="B36" s="148" t="s">
        <v>205</v>
      </c>
      <c r="C36" s="148" t="s">
        <v>123</v>
      </c>
      <c r="D36" s="148" t="s">
        <v>80</v>
      </c>
      <c r="E36" s="148" t="s">
        <v>148</v>
      </c>
      <c r="F36" s="148" t="s">
        <v>206</v>
      </c>
      <c r="G36" s="148" t="s">
        <v>123</v>
      </c>
      <c r="H36" s="151">
        <v>15000</v>
      </c>
      <c r="I36" s="62">
        <v>15000</v>
      </c>
      <c r="J36" s="62"/>
      <c r="K36" s="148"/>
      <c r="L36" s="62">
        <v>15000</v>
      </c>
      <c r="M36" s="148"/>
      <c r="N36" s="62"/>
      <c r="O36" s="62"/>
      <c r="P36" s="148"/>
      <c r="Q36" s="62"/>
      <c r="R36" s="62"/>
      <c r="S36" s="62"/>
      <c r="T36" s="62"/>
      <c r="U36" s="62"/>
      <c r="V36" s="62"/>
      <c r="W36" s="62"/>
    </row>
    <row r="37" ht="20.25" customHeight="1" spans="1:23">
      <c r="A37" s="148" t="str">
        <f t="shared" si="0"/>
        <v>       玉溪市互联网信息办公室</v>
      </c>
      <c r="B37" s="148" t="s">
        <v>205</v>
      </c>
      <c r="C37" s="148" t="s">
        <v>123</v>
      </c>
      <c r="D37" s="148" t="s">
        <v>82</v>
      </c>
      <c r="E37" s="148" t="s">
        <v>156</v>
      </c>
      <c r="F37" s="148" t="s">
        <v>206</v>
      </c>
      <c r="G37" s="148" t="s">
        <v>123</v>
      </c>
      <c r="H37" s="151">
        <v>5000</v>
      </c>
      <c r="I37" s="62">
        <v>5000</v>
      </c>
      <c r="J37" s="62"/>
      <c r="K37" s="148"/>
      <c r="L37" s="62">
        <v>5000</v>
      </c>
      <c r="M37" s="148"/>
      <c r="N37" s="62"/>
      <c r="O37" s="62"/>
      <c r="P37" s="148"/>
      <c r="Q37" s="62"/>
      <c r="R37" s="62"/>
      <c r="S37" s="62"/>
      <c r="T37" s="62"/>
      <c r="U37" s="62"/>
      <c r="V37" s="62"/>
      <c r="W37" s="62"/>
    </row>
    <row r="38" ht="20.25" customHeight="1" spans="1:23">
      <c r="A38" s="148" t="str">
        <f t="shared" si="0"/>
        <v>       玉溪市互联网信息办公室</v>
      </c>
      <c r="B38" s="148" t="s">
        <v>207</v>
      </c>
      <c r="C38" s="148" t="s">
        <v>208</v>
      </c>
      <c r="D38" s="148" t="s">
        <v>82</v>
      </c>
      <c r="E38" s="148" t="s">
        <v>156</v>
      </c>
      <c r="F38" s="148" t="s">
        <v>149</v>
      </c>
      <c r="G38" s="148" t="s">
        <v>150</v>
      </c>
      <c r="H38" s="151">
        <v>678420</v>
      </c>
      <c r="I38" s="62">
        <v>678420</v>
      </c>
      <c r="J38" s="62">
        <v>169605</v>
      </c>
      <c r="K38" s="148"/>
      <c r="L38" s="62">
        <v>508815</v>
      </c>
      <c r="M38" s="148"/>
      <c r="N38" s="62"/>
      <c r="O38" s="62"/>
      <c r="P38" s="148"/>
      <c r="Q38" s="62"/>
      <c r="R38" s="62"/>
      <c r="S38" s="62"/>
      <c r="T38" s="62"/>
      <c r="U38" s="62"/>
      <c r="V38" s="62"/>
      <c r="W38" s="62"/>
    </row>
    <row r="39" ht="20.25" customHeight="1" spans="1:23">
      <c r="A39" s="148" t="str">
        <f t="shared" si="0"/>
        <v>       玉溪市互联网信息办公室</v>
      </c>
      <c r="B39" s="148" t="s">
        <v>207</v>
      </c>
      <c r="C39" s="148" t="s">
        <v>208</v>
      </c>
      <c r="D39" s="148" t="s">
        <v>82</v>
      </c>
      <c r="E39" s="148" t="s">
        <v>156</v>
      </c>
      <c r="F39" s="148" t="s">
        <v>151</v>
      </c>
      <c r="G39" s="148" t="s">
        <v>152</v>
      </c>
      <c r="H39" s="151">
        <v>60</v>
      </c>
      <c r="I39" s="62">
        <v>60</v>
      </c>
      <c r="J39" s="62">
        <v>15</v>
      </c>
      <c r="K39" s="148"/>
      <c r="L39" s="62">
        <v>45</v>
      </c>
      <c r="M39" s="148"/>
      <c r="N39" s="62"/>
      <c r="O39" s="62"/>
      <c r="P39" s="148"/>
      <c r="Q39" s="62"/>
      <c r="R39" s="62"/>
      <c r="S39" s="62"/>
      <c r="T39" s="62"/>
      <c r="U39" s="62"/>
      <c r="V39" s="62"/>
      <c r="W39" s="62"/>
    </row>
    <row r="40" ht="20.25" customHeight="1" spans="1:23">
      <c r="A40" s="148" t="str">
        <f t="shared" si="0"/>
        <v>       玉溪市互联网信息办公室</v>
      </c>
      <c r="B40" s="148" t="s">
        <v>207</v>
      </c>
      <c r="C40" s="148" t="s">
        <v>208</v>
      </c>
      <c r="D40" s="148" t="s">
        <v>82</v>
      </c>
      <c r="E40" s="148" t="s">
        <v>156</v>
      </c>
      <c r="F40" s="148" t="s">
        <v>209</v>
      </c>
      <c r="G40" s="148" t="s">
        <v>210</v>
      </c>
      <c r="H40" s="151">
        <v>242640</v>
      </c>
      <c r="I40" s="62">
        <v>242640</v>
      </c>
      <c r="J40" s="62">
        <v>60660</v>
      </c>
      <c r="K40" s="148"/>
      <c r="L40" s="62">
        <v>181980</v>
      </c>
      <c r="M40" s="148"/>
      <c r="N40" s="62"/>
      <c r="O40" s="62"/>
      <c r="P40" s="148"/>
      <c r="Q40" s="62"/>
      <c r="R40" s="62"/>
      <c r="S40" s="62"/>
      <c r="T40" s="62"/>
      <c r="U40" s="62"/>
      <c r="V40" s="62"/>
      <c r="W40" s="62"/>
    </row>
    <row r="41" ht="20.25" customHeight="1" spans="1:23">
      <c r="A41" s="148" t="str">
        <f t="shared" si="0"/>
        <v>       玉溪市互联网信息办公室</v>
      </c>
      <c r="B41" s="148" t="s">
        <v>207</v>
      </c>
      <c r="C41" s="148" t="s">
        <v>208</v>
      </c>
      <c r="D41" s="148" t="s">
        <v>100</v>
      </c>
      <c r="E41" s="148" t="s">
        <v>153</v>
      </c>
      <c r="F41" s="148" t="s">
        <v>151</v>
      </c>
      <c r="G41" s="148" t="s">
        <v>152</v>
      </c>
      <c r="H41" s="151">
        <v>31584</v>
      </c>
      <c r="I41" s="62">
        <v>31584</v>
      </c>
      <c r="J41" s="62">
        <v>7896</v>
      </c>
      <c r="K41" s="148"/>
      <c r="L41" s="62">
        <v>23688</v>
      </c>
      <c r="M41" s="148"/>
      <c r="N41" s="62"/>
      <c r="O41" s="62"/>
      <c r="P41" s="148"/>
      <c r="Q41" s="62"/>
      <c r="R41" s="62"/>
      <c r="S41" s="62"/>
      <c r="T41" s="62"/>
      <c r="U41" s="62"/>
      <c r="V41" s="62"/>
      <c r="W41" s="62"/>
    </row>
    <row r="42" ht="20.25" customHeight="1" spans="1:23">
      <c r="A42" s="148" t="str">
        <f t="shared" si="0"/>
        <v>       玉溪市互联网信息办公室</v>
      </c>
      <c r="B42" s="148" t="s">
        <v>211</v>
      </c>
      <c r="C42" s="148" t="s">
        <v>212</v>
      </c>
      <c r="D42" s="148" t="s">
        <v>89</v>
      </c>
      <c r="E42" s="148" t="s">
        <v>204</v>
      </c>
      <c r="F42" s="148" t="s">
        <v>213</v>
      </c>
      <c r="G42" s="148" t="s">
        <v>214</v>
      </c>
      <c r="H42" s="151">
        <v>62400</v>
      </c>
      <c r="I42" s="62">
        <v>62400</v>
      </c>
      <c r="J42" s="62">
        <v>12480</v>
      </c>
      <c r="K42" s="148"/>
      <c r="L42" s="62">
        <v>49920</v>
      </c>
      <c r="M42" s="148"/>
      <c r="N42" s="62"/>
      <c r="O42" s="62"/>
      <c r="P42" s="148"/>
      <c r="Q42" s="62"/>
      <c r="R42" s="62"/>
      <c r="S42" s="62"/>
      <c r="T42" s="62"/>
      <c r="U42" s="62"/>
      <c r="V42" s="62"/>
      <c r="W42" s="62"/>
    </row>
    <row r="43" ht="20.25" customHeight="1" spans="1:23">
      <c r="A43" s="148" t="str">
        <f t="shared" si="0"/>
        <v>       玉溪市互联网信息办公室</v>
      </c>
      <c r="B43" s="148" t="s">
        <v>215</v>
      </c>
      <c r="C43" s="148" t="s">
        <v>216</v>
      </c>
      <c r="D43" s="148" t="s">
        <v>80</v>
      </c>
      <c r="E43" s="148" t="s">
        <v>148</v>
      </c>
      <c r="F43" s="148" t="s">
        <v>175</v>
      </c>
      <c r="G43" s="148" t="s">
        <v>176</v>
      </c>
      <c r="H43" s="151">
        <v>58567</v>
      </c>
      <c r="I43" s="62">
        <v>58567</v>
      </c>
      <c r="J43" s="62"/>
      <c r="K43" s="148"/>
      <c r="L43" s="62">
        <v>58567</v>
      </c>
      <c r="M43" s="148"/>
      <c r="N43" s="62"/>
      <c r="O43" s="62"/>
      <c r="P43" s="148"/>
      <c r="Q43" s="62"/>
      <c r="R43" s="62"/>
      <c r="S43" s="62"/>
      <c r="T43" s="62"/>
      <c r="U43" s="62"/>
      <c r="V43" s="62"/>
      <c r="W43" s="62"/>
    </row>
    <row r="44" ht="20.25" customHeight="1" spans="1:23">
      <c r="A44" s="148" t="str">
        <f t="shared" si="0"/>
        <v>       玉溪市互联网信息办公室</v>
      </c>
      <c r="B44" s="148" t="s">
        <v>217</v>
      </c>
      <c r="C44" s="148" t="s">
        <v>218</v>
      </c>
      <c r="D44" s="148" t="s">
        <v>82</v>
      </c>
      <c r="E44" s="148" t="s">
        <v>156</v>
      </c>
      <c r="F44" s="148" t="s">
        <v>209</v>
      </c>
      <c r="G44" s="148" t="s">
        <v>210</v>
      </c>
      <c r="H44" s="151">
        <v>741000</v>
      </c>
      <c r="I44" s="62">
        <v>741000</v>
      </c>
      <c r="J44" s="62">
        <v>185250</v>
      </c>
      <c r="K44" s="148"/>
      <c r="L44" s="62">
        <v>555750</v>
      </c>
      <c r="M44" s="148"/>
      <c r="N44" s="62"/>
      <c r="O44" s="62"/>
      <c r="P44" s="148"/>
      <c r="Q44" s="62"/>
      <c r="R44" s="62"/>
      <c r="S44" s="62"/>
      <c r="T44" s="62"/>
      <c r="U44" s="62"/>
      <c r="V44" s="62"/>
      <c r="W44" s="62"/>
    </row>
    <row r="45" ht="20.25" customHeight="1" spans="1:23">
      <c r="A45" s="148" t="str">
        <f t="shared" si="0"/>
        <v>       玉溪市互联网信息办公室</v>
      </c>
      <c r="B45" s="148" t="s">
        <v>219</v>
      </c>
      <c r="C45" s="148" t="s">
        <v>220</v>
      </c>
      <c r="D45" s="148" t="s">
        <v>82</v>
      </c>
      <c r="E45" s="148" t="s">
        <v>156</v>
      </c>
      <c r="F45" s="148" t="s">
        <v>209</v>
      </c>
      <c r="G45" s="148" t="s">
        <v>210</v>
      </c>
      <c r="H45" s="151">
        <v>375000</v>
      </c>
      <c r="I45" s="62">
        <v>375000</v>
      </c>
      <c r="J45" s="62"/>
      <c r="K45" s="148"/>
      <c r="L45" s="62">
        <v>375000</v>
      </c>
      <c r="M45" s="148"/>
      <c r="N45" s="62"/>
      <c r="O45" s="62"/>
      <c r="P45" s="148"/>
      <c r="Q45" s="62"/>
      <c r="R45" s="62"/>
      <c r="S45" s="62"/>
      <c r="T45" s="62"/>
      <c r="U45" s="62"/>
      <c r="V45" s="62"/>
      <c r="W45" s="62"/>
    </row>
    <row r="46" ht="20.25" customHeight="1" spans="1:23">
      <c r="A46" s="148" t="str">
        <f t="shared" si="0"/>
        <v>       玉溪市互联网信息办公室</v>
      </c>
      <c r="B46" s="148" t="s">
        <v>221</v>
      </c>
      <c r="C46" s="148" t="s">
        <v>222</v>
      </c>
      <c r="D46" s="148" t="s">
        <v>81</v>
      </c>
      <c r="E46" s="148" t="s">
        <v>223</v>
      </c>
      <c r="F46" s="148" t="s">
        <v>190</v>
      </c>
      <c r="G46" s="148" t="s">
        <v>191</v>
      </c>
      <c r="H46" s="151">
        <v>195600</v>
      </c>
      <c r="I46" s="62">
        <v>195600</v>
      </c>
      <c r="J46" s="62"/>
      <c r="K46" s="148"/>
      <c r="L46" s="62">
        <v>195600</v>
      </c>
      <c r="M46" s="148"/>
      <c r="N46" s="62"/>
      <c r="O46" s="62"/>
      <c r="P46" s="148"/>
      <c r="Q46" s="62"/>
      <c r="R46" s="62"/>
      <c r="S46" s="62"/>
      <c r="T46" s="62"/>
      <c r="U46" s="62"/>
      <c r="V46" s="62"/>
      <c r="W46" s="62"/>
    </row>
    <row r="47" ht="20.25" customHeight="1" spans="1:23">
      <c r="A47" s="148" t="str">
        <f t="shared" si="0"/>
        <v>       玉溪市互联网信息办公室</v>
      </c>
      <c r="B47" s="148" t="s">
        <v>221</v>
      </c>
      <c r="C47" s="148" t="s">
        <v>222</v>
      </c>
      <c r="D47" s="148" t="s">
        <v>81</v>
      </c>
      <c r="E47" s="148" t="s">
        <v>223</v>
      </c>
      <c r="F47" s="148" t="s">
        <v>224</v>
      </c>
      <c r="G47" s="148" t="s">
        <v>225</v>
      </c>
      <c r="H47" s="151">
        <v>50000</v>
      </c>
      <c r="I47" s="62">
        <v>50000</v>
      </c>
      <c r="J47" s="62"/>
      <c r="K47" s="148"/>
      <c r="L47" s="62">
        <v>50000</v>
      </c>
      <c r="M47" s="148"/>
      <c r="N47" s="62"/>
      <c r="O47" s="62"/>
      <c r="P47" s="148"/>
      <c r="Q47" s="62"/>
      <c r="R47" s="62"/>
      <c r="S47" s="62"/>
      <c r="T47" s="62"/>
      <c r="U47" s="62"/>
      <c r="V47" s="62"/>
      <c r="W47" s="62"/>
    </row>
    <row r="48" ht="20.25" customHeight="1" spans="1:23">
      <c r="A48" s="148" t="str">
        <f t="shared" si="0"/>
        <v>       玉溪市互联网信息办公室</v>
      </c>
      <c r="B48" s="148" t="s">
        <v>221</v>
      </c>
      <c r="C48" s="148" t="s">
        <v>222</v>
      </c>
      <c r="D48" s="148" t="s">
        <v>81</v>
      </c>
      <c r="E48" s="148" t="s">
        <v>223</v>
      </c>
      <c r="F48" s="148" t="s">
        <v>192</v>
      </c>
      <c r="G48" s="148" t="s">
        <v>193</v>
      </c>
      <c r="H48" s="151">
        <v>40000</v>
      </c>
      <c r="I48" s="62">
        <v>40000</v>
      </c>
      <c r="J48" s="62"/>
      <c r="K48" s="148"/>
      <c r="L48" s="62">
        <v>40000</v>
      </c>
      <c r="M48" s="148"/>
      <c r="N48" s="62"/>
      <c r="O48" s="62"/>
      <c r="P48" s="148"/>
      <c r="Q48" s="62"/>
      <c r="R48" s="62"/>
      <c r="S48" s="62"/>
      <c r="T48" s="62"/>
      <c r="U48" s="62"/>
      <c r="V48" s="62"/>
      <c r="W48" s="62"/>
    </row>
    <row r="49" ht="20.25" customHeight="1" spans="1:23">
      <c r="A49" s="148" t="str">
        <f t="shared" si="0"/>
        <v>       玉溪市互联网信息办公室</v>
      </c>
      <c r="B49" s="148" t="s">
        <v>221</v>
      </c>
      <c r="C49" s="148" t="s">
        <v>222</v>
      </c>
      <c r="D49" s="148" t="s">
        <v>81</v>
      </c>
      <c r="E49" s="148" t="s">
        <v>223</v>
      </c>
      <c r="F49" s="148" t="s">
        <v>226</v>
      </c>
      <c r="G49" s="148" t="s">
        <v>227</v>
      </c>
      <c r="H49" s="151">
        <v>20000</v>
      </c>
      <c r="I49" s="62">
        <v>20000</v>
      </c>
      <c r="J49" s="62"/>
      <c r="K49" s="148"/>
      <c r="L49" s="62">
        <v>20000</v>
      </c>
      <c r="M49" s="148"/>
      <c r="N49" s="62"/>
      <c r="O49" s="62"/>
      <c r="P49" s="148"/>
      <c r="Q49" s="62"/>
      <c r="R49" s="62"/>
      <c r="S49" s="62"/>
      <c r="T49" s="62"/>
      <c r="U49" s="62"/>
      <c r="V49" s="62"/>
      <c r="W49" s="62"/>
    </row>
    <row r="50" ht="20.25" customHeight="1" spans="1:23">
      <c r="A50" s="148" t="str">
        <f t="shared" si="0"/>
        <v>       玉溪市互联网信息办公室</v>
      </c>
      <c r="B50" s="148" t="s">
        <v>221</v>
      </c>
      <c r="C50" s="148" t="s">
        <v>222</v>
      </c>
      <c r="D50" s="148" t="s">
        <v>81</v>
      </c>
      <c r="E50" s="148" t="s">
        <v>223</v>
      </c>
      <c r="F50" s="148" t="s">
        <v>228</v>
      </c>
      <c r="G50" s="148" t="s">
        <v>229</v>
      </c>
      <c r="H50" s="151">
        <v>20000</v>
      </c>
      <c r="I50" s="62">
        <v>20000</v>
      </c>
      <c r="J50" s="62"/>
      <c r="K50" s="148"/>
      <c r="L50" s="62">
        <v>20000</v>
      </c>
      <c r="M50" s="148"/>
      <c r="N50" s="62"/>
      <c r="O50" s="62"/>
      <c r="P50" s="148"/>
      <c r="Q50" s="62"/>
      <c r="R50" s="62"/>
      <c r="S50" s="62"/>
      <c r="T50" s="62"/>
      <c r="U50" s="62"/>
      <c r="V50" s="62"/>
      <c r="W50" s="62"/>
    </row>
    <row r="51" ht="20.25" customHeight="1" spans="1:23">
      <c r="A51" s="148" t="str">
        <f t="shared" si="0"/>
        <v>       玉溪市互联网信息办公室</v>
      </c>
      <c r="B51" s="148" t="s">
        <v>221</v>
      </c>
      <c r="C51" s="148" t="s">
        <v>222</v>
      </c>
      <c r="D51" s="148" t="s">
        <v>81</v>
      </c>
      <c r="E51" s="148" t="s">
        <v>223</v>
      </c>
      <c r="F51" s="148" t="s">
        <v>230</v>
      </c>
      <c r="G51" s="148" t="s">
        <v>231</v>
      </c>
      <c r="H51" s="151">
        <v>38000</v>
      </c>
      <c r="I51" s="62">
        <v>38000</v>
      </c>
      <c r="J51" s="62"/>
      <c r="K51" s="148"/>
      <c r="L51" s="62">
        <v>38000</v>
      </c>
      <c r="M51" s="148"/>
      <c r="N51" s="62"/>
      <c r="O51" s="62"/>
      <c r="P51" s="148"/>
      <c r="Q51" s="62"/>
      <c r="R51" s="62"/>
      <c r="S51" s="62"/>
      <c r="T51" s="62"/>
      <c r="U51" s="62"/>
      <c r="V51" s="62"/>
      <c r="W51" s="62"/>
    </row>
    <row r="52" ht="20.25" customHeight="1" spans="1:23">
      <c r="A52" s="148" t="str">
        <f t="shared" si="0"/>
        <v>       玉溪市互联网信息办公室</v>
      </c>
      <c r="B52" s="148" t="s">
        <v>221</v>
      </c>
      <c r="C52" s="148" t="s">
        <v>222</v>
      </c>
      <c r="D52" s="148" t="s">
        <v>81</v>
      </c>
      <c r="E52" s="148" t="s">
        <v>223</v>
      </c>
      <c r="F52" s="148" t="s">
        <v>232</v>
      </c>
      <c r="G52" s="148" t="s">
        <v>233</v>
      </c>
      <c r="H52" s="151">
        <v>10000</v>
      </c>
      <c r="I52" s="62">
        <v>10000</v>
      </c>
      <c r="J52" s="62"/>
      <c r="K52" s="148"/>
      <c r="L52" s="62">
        <v>10000</v>
      </c>
      <c r="M52" s="148"/>
      <c r="N52" s="62"/>
      <c r="O52" s="62"/>
      <c r="P52" s="148"/>
      <c r="Q52" s="62"/>
      <c r="R52" s="62"/>
      <c r="S52" s="62"/>
      <c r="T52" s="62"/>
      <c r="U52" s="62"/>
      <c r="V52" s="62"/>
      <c r="W52" s="62"/>
    </row>
    <row r="53" ht="20.25" customHeight="1" spans="1:23">
      <c r="A53" s="148" t="str">
        <f t="shared" si="0"/>
        <v>       玉溪市互联网信息办公室</v>
      </c>
      <c r="B53" s="148" t="s">
        <v>221</v>
      </c>
      <c r="C53" s="148" t="s">
        <v>222</v>
      </c>
      <c r="D53" s="148" t="s">
        <v>81</v>
      </c>
      <c r="E53" s="148" t="s">
        <v>223</v>
      </c>
      <c r="F53" s="148" t="s">
        <v>194</v>
      </c>
      <c r="G53" s="148" t="s">
        <v>195</v>
      </c>
      <c r="H53" s="151">
        <v>10000</v>
      </c>
      <c r="I53" s="62">
        <v>10000</v>
      </c>
      <c r="J53" s="62"/>
      <c r="K53" s="148"/>
      <c r="L53" s="62">
        <v>10000</v>
      </c>
      <c r="M53" s="148"/>
      <c r="N53" s="62"/>
      <c r="O53" s="62"/>
      <c r="P53" s="148"/>
      <c r="Q53" s="62"/>
      <c r="R53" s="62"/>
      <c r="S53" s="62"/>
      <c r="T53" s="62"/>
      <c r="U53" s="62"/>
      <c r="V53" s="62"/>
      <c r="W53" s="62"/>
    </row>
    <row r="54" ht="20.25" customHeight="1" spans="1:23">
      <c r="A54" s="148" t="str">
        <f t="shared" si="0"/>
        <v>       玉溪市互联网信息办公室</v>
      </c>
      <c r="B54" s="148" t="s">
        <v>234</v>
      </c>
      <c r="C54" s="148" t="s">
        <v>235</v>
      </c>
      <c r="D54" s="148" t="s">
        <v>80</v>
      </c>
      <c r="E54" s="148" t="s">
        <v>148</v>
      </c>
      <c r="F54" s="148" t="s">
        <v>232</v>
      </c>
      <c r="G54" s="148" t="s">
        <v>233</v>
      </c>
      <c r="H54" s="151">
        <v>72000</v>
      </c>
      <c r="I54" s="62">
        <v>72000</v>
      </c>
      <c r="J54" s="62"/>
      <c r="K54" s="148"/>
      <c r="L54" s="62">
        <v>72000</v>
      </c>
      <c r="M54" s="148"/>
      <c r="N54" s="62"/>
      <c r="O54" s="62"/>
      <c r="P54" s="148"/>
      <c r="Q54" s="62"/>
      <c r="R54" s="62"/>
      <c r="S54" s="62"/>
      <c r="T54" s="62"/>
      <c r="U54" s="62"/>
      <c r="V54" s="62"/>
      <c r="W54" s="62"/>
    </row>
    <row r="55" ht="20.25" customHeight="1" spans="1:23">
      <c r="A55" s="148" t="str">
        <f t="shared" si="0"/>
        <v>       玉溪市互联网信息办公室</v>
      </c>
      <c r="B55" s="148" t="s">
        <v>236</v>
      </c>
      <c r="C55" s="148" t="s">
        <v>237</v>
      </c>
      <c r="D55" s="148" t="s">
        <v>81</v>
      </c>
      <c r="E55" s="148" t="s">
        <v>223</v>
      </c>
      <c r="F55" s="148" t="s">
        <v>238</v>
      </c>
      <c r="G55" s="148" t="s">
        <v>174</v>
      </c>
      <c r="H55" s="151">
        <v>220800</v>
      </c>
      <c r="I55" s="62">
        <v>220800</v>
      </c>
      <c r="J55" s="62"/>
      <c r="K55" s="148"/>
      <c r="L55" s="62">
        <v>220800</v>
      </c>
      <c r="M55" s="148"/>
      <c r="N55" s="62"/>
      <c r="O55" s="62"/>
      <c r="P55" s="148"/>
      <c r="Q55" s="62"/>
      <c r="R55" s="62"/>
      <c r="S55" s="62"/>
      <c r="T55" s="62"/>
      <c r="U55" s="62"/>
      <c r="V55" s="62"/>
      <c r="W55" s="62"/>
    </row>
    <row r="56" ht="20.25" customHeight="1" spans="1:23">
      <c r="A56" s="148" t="str">
        <f t="shared" si="0"/>
        <v>       玉溪市互联网信息办公室</v>
      </c>
      <c r="B56" s="148" t="s">
        <v>239</v>
      </c>
      <c r="C56" s="148" t="s">
        <v>240</v>
      </c>
      <c r="D56" s="148" t="s">
        <v>80</v>
      </c>
      <c r="E56" s="148" t="s">
        <v>148</v>
      </c>
      <c r="F56" s="148" t="s">
        <v>241</v>
      </c>
      <c r="G56" s="148" t="s">
        <v>240</v>
      </c>
      <c r="H56" s="151">
        <v>65479.68</v>
      </c>
      <c r="I56" s="62">
        <v>65479.68</v>
      </c>
      <c r="J56" s="62"/>
      <c r="K56" s="148"/>
      <c r="L56" s="62">
        <v>65479.68</v>
      </c>
      <c r="M56" s="148"/>
      <c r="N56" s="62"/>
      <c r="O56" s="62"/>
      <c r="P56" s="148"/>
      <c r="Q56" s="62"/>
      <c r="R56" s="62"/>
      <c r="S56" s="62"/>
      <c r="T56" s="62"/>
      <c r="U56" s="62"/>
      <c r="V56" s="62"/>
      <c r="W56" s="62"/>
    </row>
    <row r="57" ht="20.25" customHeight="1" spans="1:23">
      <c r="A57" s="148" t="str">
        <f t="shared" si="0"/>
        <v>       玉溪市互联网信息办公室</v>
      </c>
      <c r="B57" s="148" t="s">
        <v>242</v>
      </c>
      <c r="C57" s="148" t="s">
        <v>243</v>
      </c>
      <c r="D57" s="148" t="s">
        <v>80</v>
      </c>
      <c r="E57" s="148" t="s">
        <v>148</v>
      </c>
      <c r="F57" s="148" t="s">
        <v>244</v>
      </c>
      <c r="G57" s="148" t="s">
        <v>243</v>
      </c>
      <c r="H57" s="151">
        <v>322560</v>
      </c>
      <c r="I57" s="62">
        <v>322560</v>
      </c>
      <c r="J57" s="62"/>
      <c r="K57" s="148"/>
      <c r="L57" s="62">
        <v>322560</v>
      </c>
      <c r="M57" s="148"/>
      <c r="N57" s="62"/>
      <c r="O57" s="62"/>
      <c r="P57" s="148"/>
      <c r="Q57" s="62"/>
      <c r="R57" s="62"/>
      <c r="S57" s="62"/>
      <c r="T57" s="62"/>
      <c r="U57" s="62"/>
      <c r="V57" s="62"/>
      <c r="W57" s="62"/>
    </row>
    <row r="58" ht="20.25" customHeight="1" spans="1:23">
      <c r="A58" s="150" t="s">
        <v>30</v>
      </c>
      <c r="B58" s="150"/>
      <c r="C58" s="150"/>
      <c r="D58" s="150"/>
      <c r="E58" s="150"/>
      <c r="F58" s="150"/>
      <c r="G58" s="150"/>
      <c r="H58" s="62">
        <v>7338784.96</v>
      </c>
      <c r="I58" s="62">
        <v>7338784.96</v>
      </c>
      <c r="J58" s="62">
        <v>1352263.44</v>
      </c>
      <c r="K58" s="62"/>
      <c r="L58" s="62">
        <v>5986521.52</v>
      </c>
      <c r="M58" s="62"/>
      <c r="N58" s="62"/>
      <c r="O58" s="62"/>
      <c r="P58" s="62"/>
      <c r="Q58" s="62"/>
      <c r="R58" s="62"/>
      <c r="S58" s="62"/>
      <c r="T58" s="62"/>
      <c r="U58" s="62"/>
      <c r="V58" s="62"/>
      <c r="W58" s="62"/>
    </row>
  </sheetData>
  <mergeCells count="17">
    <mergeCell ref="A1:W1"/>
    <mergeCell ref="A2:W2"/>
    <mergeCell ref="A3:V3"/>
    <mergeCell ref="H4:W4"/>
    <mergeCell ref="I5:M5"/>
    <mergeCell ref="N5:P5"/>
    <mergeCell ref="R5:W5"/>
    <mergeCell ref="A58:G58"/>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0"/>
  <sheetViews>
    <sheetView showZeros="0"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1:23">
      <c r="B1" s="130"/>
      <c r="E1" s="140"/>
      <c r="F1" s="140"/>
      <c r="G1" s="140"/>
      <c r="H1" s="140"/>
      <c r="K1" s="130"/>
      <c r="N1" s="130"/>
      <c r="O1" s="130"/>
      <c r="P1" s="130"/>
      <c r="U1" s="141"/>
      <c r="W1" s="131" t="s">
        <v>245</v>
      </c>
    </row>
    <row r="2" ht="27.75" customHeight="1" spans="1:23">
      <c r="A2" s="32" t="s">
        <v>246</v>
      </c>
      <c r="B2" s="32"/>
      <c r="C2" s="32"/>
      <c r="D2" s="32"/>
      <c r="E2" s="32"/>
      <c r="F2" s="32"/>
      <c r="G2" s="32"/>
      <c r="H2" s="32"/>
      <c r="I2" s="32"/>
      <c r="J2" s="32"/>
      <c r="K2" s="32"/>
      <c r="L2" s="32"/>
      <c r="M2" s="32"/>
      <c r="N2" s="32"/>
      <c r="O2" s="32"/>
      <c r="P2" s="32"/>
      <c r="Q2" s="32"/>
      <c r="R2" s="32"/>
      <c r="S2" s="32"/>
      <c r="T2" s="32"/>
      <c r="U2" s="32"/>
      <c r="V2" s="32"/>
      <c r="W2" s="32"/>
    </row>
    <row r="3" ht="13.5" customHeight="1" spans="1:23">
      <c r="A3" s="5" t="str">
        <f>"单位名称："&amp;"玉溪市互联网信息办公室"</f>
        <v>单位名称：玉溪市互联网信息办公室</v>
      </c>
      <c r="B3" s="142" t="str">
        <f>"单位名称："&amp;"玉溪市互联网信息办公室"</f>
        <v>单位名称：玉溪市互联网信息办公室</v>
      </c>
      <c r="C3" s="142"/>
      <c r="D3" s="142"/>
      <c r="E3" s="142"/>
      <c r="F3" s="142"/>
      <c r="G3" s="142"/>
      <c r="H3" s="142"/>
      <c r="I3" s="142"/>
      <c r="J3" s="7"/>
      <c r="K3" s="7"/>
      <c r="L3" s="7"/>
      <c r="M3" s="7"/>
      <c r="N3" s="7"/>
      <c r="O3" s="7"/>
      <c r="P3" s="7"/>
      <c r="Q3" s="7"/>
      <c r="U3" s="141"/>
      <c r="W3" s="134" t="s">
        <v>2</v>
      </c>
    </row>
    <row r="4" ht="21.75" customHeight="1" spans="1:23">
      <c r="A4" s="9" t="s">
        <v>247</v>
      </c>
      <c r="B4" s="9" t="s">
        <v>128</v>
      </c>
      <c r="C4" s="9" t="s">
        <v>129</v>
      </c>
      <c r="D4" s="9" t="s">
        <v>248</v>
      </c>
      <c r="E4" s="10" t="s">
        <v>130</v>
      </c>
      <c r="F4" s="10" t="s">
        <v>131</v>
      </c>
      <c r="G4" s="10" t="s">
        <v>132</v>
      </c>
      <c r="H4" s="10" t="s">
        <v>133</v>
      </c>
      <c r="I4" s="20" t="s">
        <v>30</v>
      </c>
      <c r="J4" s="20" t="s">
        <v>249</v>
      </c>
      <c r="K4" s="20"/>
      <c r="L4" s="20"/>
      <c r="M4" s="20"/>
      <c r="N4" s="20" t="s">
        <v>135</v>
      </c>
      <c r="O4" s="20"/>
      <c r="P4" s="20"/>
      <c r="Q4" s="10" t="s">
        <v>36</v>
      </c>
      <c r="R4" s="11" t="s">
        <v>250</v>
      </c>
      <c r="S4" s="12"/>
      <c r="T4" s="12"/>
      <c r="U4" s="12"/>
      <c r="V4" s="12"/>
      <c r="W4" s="13"/>
    </row>
    <row r="5" ht="21.75" customHeight="1" spans="1:23">
      <c r="A5" s="14"/>
      <c r="B5" s="14"/>
      <c r="C5" s="14"/>
      <c r="D5" s="14"/>
      <c r="E5" s="15"/>
      <c r="F5" s="15"/>
      <c r="G5" s="15"/>
      <c r="H5" s="15"/>
      <c r="I5" s="20"/>
      <c r="J5" s="143" t="s">
        <v>33</v>
      </c>
      <c r="K5" s="143"/>
      <c r="L5" s="143" t="s">
        <v>34</v>
      </c>
      <c r="M5" s="143" t="s">
        <v>35</v>
      </c>
      <c r="N5" s="10" t="s">
        <v>33</v>
      </c>
      <c r="O5" s="10" t="s">
        <v>34</v>
      </c>
      <c r="P5" s="10" t="s">
        <v>35</v>
      </c>
      <c r="Q5" s="15"/>
      <c r="R5" s="10" t="s">
        <v>32</v>
      </c>
      <c r="S5" s="10" t="s">
        <v>39</v>
      </c>
      <c r="T5" s="10" t="s">
        <v>141</v>
      </c>
      <c r="U5" s="10" t="s">
        <v>41</v>
      </c>
      <c r="V5" s="10" t="s">
        <v>42</v>
      </c>
      <c r="W5" s="10" t="s">
        <v>43</v>
      </c>
    </row>
    <row r="6" ht="40.5" customHeight="1" spans="1:23">
      <c r="A6" s="17"/>
      <c r="B6" s="17"/>
      <c r="C6" s="17"/>
      <c r="D6" s="17"/>
      <c r="E6" s="18"/>
      <c r="F6" s="18"/>
      <c r="G6" s="18"/>
      <c r="H6" s="18"/>
      <c r="I6" s="20"/>
      <c r="J6" s="143" t="s">
        <v>32</v>
      </c>
      <c r="K6" s="143" t="s">
        <v>251</v>
      </c>
      <c r="L6" s="143"/>
      <c r="M6" s="143"/>
      <c r="N6" s="18"/>
      <c r="O6" s="18"/>
      <c r="P6" s="18"/>
      <c r="Q6" s="18"/>
      <c r="R6" s="18"/>
      <c r="S6" s="18"/>
      <c r="T6" s="18"/>
      <c r="U6" s="19"/>
      <c r="V6" s="18"/>
      <c r="W6" s="18"/>
    </row>
    <row r="7" ht="15" customHeight="1" spans="1:23">
      <c r="A7" s="144">
        <v>1</v>
      </c>
      <c r="B7" s="144">
        <v>2</v>
      </c>
      <c r="C7" s="144">
        <v>3</v>
      </c>
      <c r="D7" s="144">
        <v>4</v>
      </c>
      <c r="E7" s="144">
        <v>5</v>
      </c>
      <c r="F7" s="144">
        <v>6</v>
      </c>
      <c r="G7" s="144">
        <v>7</v>
      </c>
      <c r="H7" s="144">
        <v>8</v>
      </c>
      <c r="I7" s="144">
        <v>9</v>
      </c>
      <c r="J7" s="144">
        <v>10</v>
      </c>
      <c r="K7" s="144">
        <v>11</v>
      </c>
      <c r="L7" s="144">
        <v>12</v>
      </c>
      <c r="M7" s="144">
        <v>13</v>
      </c>
      <c r="N7" s="144">
        <v>14</v>
      </c>
      <c r="O7" s="144">
        <v>15</v>
      </c>
      <c r="P7" s="144">
        <v>16</v>
      </c>
      <c r="Q7" s="144">
        <v>17</v>
      </c>
      <c r="R7" s="144">
        <v>18</v>
      </c>
      <c r="S7" s="144">
        <v>19</v>
      </c>
      <c r="T7" s="144">
        <v>20</v>
      </c>
      <c r="U7" s="144">
        <v>21</v>
      </c>
      <c r="V7" s="144">
        <v>22</v>
      </c>
      <c r="W7" s="144">
        <v>23</v>
      </c>
    </row>
    <row r="8" ht="32.9" customHeight="1" spans="1:23">
      <c r="A8" s="67"/>
      <c r="B8" s="145"/>
      <c r="C8" s="67" t="s">
        <v>252</v>
      </c>
      <c r="D8" s="67"/>
      <c r="E8" s="67"/>
      <c r="F8" s="67"/>
      <c r="G8" s="67"/>
      <c r="H8" s="67"/>
      <c r="I8" s="50">
        <v>500000</v>
      </c>
      <c r="J8" s="50">
        <v>500000</v>
      </c>
      <c r="K8" s="50">
        <v>500000</v>
      </c>
      <c r="L8" s="50"/>
      <c r="M8" s="50"/>
      <c r="N8" s="50"/>
      <c r="O8" s="50"/>
      <c r="P8" s="50"/>
      <c r="Q8" s="50"/>
      <c r="R8" s="50"/>
      <c r="S8" s="50"/>
      <c r="T8" s="50"/>
      <c r="U8" s="50"/>
      <c r="V8" s="50"/>
      <c r="W8" s="50"/>
    </row>
    <row r="9" ht="32.9" customHeight="1" spans="1:23">
      <c r="A9" s="67" t="s">
        <v>253</v>
      </c>
      <c r="B9" s="145" t="s">
        <v>254</v>
      </c>
      <c r="C9" s="67" t="s">
        <v>252</v>
      </c>
      <c r="D9" s="67" t="s">
        <v>64</v>
      </c>
      <c r="E9" s="67" t="s">
        <v>83</v>
      </c>
      <c r="F9" s="67" t="s">
        <v>255</v>
      </c>
      <c r="G9" s="67" t="s">
        <v>232</v>
      </c>
      <c r="H9" s="67" t="s">
        <v>233</v>
      </c>
      <c r="I9" s="50">
        <v>500000</v>
      </c>
      <c r="J9" s="50">
        <v>500000</v>
      </c>
      <c r="K9" s="50">
        <v>500000</v>
      </c>
      <c r="L9" s="50"/>
      <c r="M9" s="50"/>
      <c r="N9" s="50"/>
      <c r="O9" s="50"/>
      <c r="P9" s="50"/>
      <c r="Q9" s="50"/>
      <c r="R9" s="50"/>
      <c r="S9" s="50"/>
      <c r="T9" s="50"/>
      <c r="U9" s="50"/>
      <c r="V9" s="50"/>
      <c r="W9" s="50"/>
    </row>
    <row r="10" ht="18.75" customHeight="1" spans="1:23">
      <c r="A10" s="51" t="s">
        <v>256</v>
      </c>
      <c r="B10" s="52"/>
      <c r="C10" s="52"/>
      <c r="D10" s="52"/>
      <c r="E10" s="52"/>
      <c r="F10" s="52"/>
      <c r="G10" s="52"/>
      <c r="H10" s="53"/>
      <c r="I10" s="50">
        <v>500000</v>
      </c>
      <c r="J10" s="50">
        <v>500000</v>
      </c>
      <c r="K10" s="50">
        <v>500000</v>
      </c>
      <c r="L10" s="50"/>
      <c r="M10" s="50"/>
      <c r="N10" s="50"/>
      <c r="O10" s="50"/>
      <c r="P10" s="50"/>
      <c r="Q10" s="50"/>
      <c r="R10" s="50"/>
      <c r="S10" s="50"/>
      <c r="T10" s="50"/>
      <c r="U10" s="50"/>
      <c r="V10" s="50"/>
      <c r="W10" s="50"/>
    </row>
  </sheetData>
  <mergeCells count="28">
    <mergeCell ref="A2:W2"/>
    <mergeCell ref="A3:I3"/>
    <mergeCell ref="J4:M4"/>
    <mergeCell ref="N4:P4"/>
    <mergeCell ref="R4:W4"/>
    <mergeCell ref="J5:K5"/>
    <mergeCell ref="A10:H10"/>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9"/>
  <sheetViews>
    <sheetView showZeros="0" workbookViewId="0">
      <selection activeCell="A1" sqref="A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J1" s="138" t="s">
        <v>257</v>
      </c>
    </row>
    <row r="2" ht="28.5" customHeight="1" spans="1:10">
      <c r="A2" s="139" t="s">
        <v>258</v>
      </c>
      <c r="B2" s="32"/>
      <c r="C2" s="32"/>
      <c r="D2" s="32"/>
      <c r="E2" s="32"/>
      <c r="F2" s="84"/>
      <c r="G2" s="32"/>
      <c r="H2" s="84"/>
      <c r="I2" s="84"/>
      <c r="J2" s="32"/>
    </row>
    <row r="3" ht="15" customHeight="1" spans="1:10">
      <c r="A3" s="5" t="str">
        <f>"单位名称："&amp;"玉溪市互联网信息办公室"</f>
        <v>单位名称：玉溪市互联网信息办公室</v>
      </c>
    </row>
    <row r="4" ht="14.25" customHeight="1" spans="1:10">
      <c r="A4" s="66" t="s">
        <v>259</v>
      </c>
      <c r="B4" s="66" t="s">
        <v>260</v>
      </c>
      <c r="C4" s="66" t="s">
        <v>261</v>
      </c>
      <c r="D4" s="66" t="s">
        <v>262</v>
      </c>
      <c r="E4" s="66" t="s">
        <v>263</v>
      </c>
      <c r="F4" s="47" t="s">
        <v>264</v>
      </c>
      <c r="G4" s="66" t="s">
        <v>265</v>
      </c>
      <c r="H4" s="47" t="s">
        <v>266</v>
      </c>
      <c r="I4" s="47" t="s">
        <v>267</v>
      </c>
      <c r="J4" s="66" t="s">
        <v>268</v>
      </c>
    </row>
    <row r="5" ht="14.25" customHeight="1" spans="1:10">
      <c r="A5" s="66">
        <v>1</v>
      </c>
      <c r="B5" s="66">
        <v>2</v>
      </c>
      <c r="C5" s="66">
        <v>3</v>
      </c>
      <c r="D5" s="66">
        <v>4</v>
      </c>
      <c r="E5" s="66">
        <v>5</v>
      </c>
      <c r="F5" s="47">
        <v>6</v>
      </c>
      <c r="G5" s="66">
        <v>7</v>
      </c>
      <c r="H5" s="47">
        <v>8</v>
      </c>
      <c r="I5" s="47">
        <v>9</v>
      </c>
      <c r="J5" s="66">
        <v>10</v>
      </c>
    </row>
    <row r="6" ht="15" customHeight="1" spans="1:10">
      <c r="A6" s="67" t="s">
        <v>64</v>
      </c>
      <c r="B6" s="68"/>
      <c r="C6" s="68"/>
      <c r="D6" s="68"/>
      <c r="E6" s="69"/>
      <c r="F6" s="70"/>
      <c r="G6" s="69"/>
      <c r="H6" s="70"/>
      <c r="I6" s="70"/>
      <c r="J6" s="69"/>
    </row>
    <row r="7" ht="33.75" customHeight="1" spans="1:10">
      <c r="A7" s="67" t="s">
        <v>252</v>
      </c>
      <c r="B7" s="67" t="s">
        <v>269</v>
      </c>
      <c r="C7" s="67" t="s">
        <v>270</v>
      </c>
      <c r="D7" s="67" t="s">
        <v>271</v>
      </c>
      <c r="E7" s="67" t="s">
        <v>272</v>
      </c>
      <c r="F7" s="67" t="s">
        <v>273</v>
      </c>
      <c r="G7" s="48" t="s">
        <v>274</v>
      </c>
      <c r="H7" s="67" t="s">
        <v>275</v>
      </c>
      <c r="I7" s="67" t="s">
        <v>276</v>
      </c>
      <c r="J7" s="67" t="s">
        <v>277</v>
      </c>
    </row>
    <row r="8" ht="33.75" customHeight="1" spans="1:10">
      <c r="A8" s="67" t="s">
        <v>252</v>
      </c>
      <c r="B8" s="67" t="s">
        <v>269</v>
      </c>
      <c r="C8" s="67" t="s">
        <v>270</v>
      </c>
      <c r="D8" s="67" t="s">
        <v>271</v>
      </c>
      <c r="E8" s="67" t="s">
        <v>278</v>
      </c>
      <c r="F8" s="67" t="s">
        <v>279</v>
      </c>
      <c r="G8" s="48" t="s">
        <v>280</v>
      </c>
      <c r="H8" s="67" t="s">
        <v>275</v>
      </c>
      <c r="I8" s="67" t="s">
        <v>276</v>
      </c>
      <c r="J8" s="67" t="s">
        <v>281</v>
      </c>
    </row>
    <row r="9" ht="33.75" customHeight="1" spans="1:10">
      <c r="A9" s="67" t="s">
        <v>252</v>
      </c>
      <c r="B9" s="67" t="s">
        <v>269</v>
      </c>
      <c r="C9" s="67" t="s">
        <v>270</v>
      </c>
      <c r="D9" s="67" t="s">
        <v>271</v>
      </c>
      <c r="E9" s="67" t="s">
        <v>282</v>
      </c>
      <c r="F9" s="67" t="s">
        <v>279</v>
      </c>
      <c r="G9" s="48" t="s">
        <v>283</v>
      </c>
      <c r="H9" s="67" t="s">
        <v>284</v>
      </c>
      <c r="I9" s="67" t="s">
        <v>276</v>
      </c>
      <c r="J9" s="67" t="s">
        <v>285</v>
      </c>
    </row>
    <row r="10" ht="33.75" customHeight="1" spans="1:10">
      <c r="A10" s="67" t="s">
        <v>252</v>
      </c>
      <c r="B10" s="67" t="s">
        <v>269</v>
      </c>
      <c r="C10" s="67" t="s">
        <v>270</v>
      </c>
      <c r="D10" s="67" t="s">
        <v>271</v>
      </c>
      <c r="E10" s="67" t="s">
        <v>286</v>
      </c>
      <c r="F10" s="67" t="s">
        <v>279</v>
      </c>
      <c r="G10" s="48" t="s">
        <v>287</v>
      </c>
      <c r="H10" s="67" t="s">
        <v>288</v>
      </c>
      <c r="I10" s="67" t="s">
        <v>276</v>
      </c>
      <c r="J10" s="67" t="s">
        <v>289</v>
      </c>
    </row>
    <row r="11" ht="33.75" customHeight="1" spans="1:10">
      <c r="A11" s="67" t="s">
        <v>252</v>
      </c>
      <c r="B11" s="67" t="s">
        <v>269</v>
      </c>
      <c r="C11" s="67" t="s">
        <v>270</v>
      </c>
      <c r="D11" s="67" t="s">
        <v>271</v>
      </c>
      <c r="E11" s="67" t="s">
        <v>290</v>
      </c>
      <c r="F11" s="67" t="s">
        <v>291</v>
      </c>
      <c r="G11" s="48" t="s">
        <v>292</v>
      </c>
      <c r="H11" s="67" t="s">
        <v>293</v>
      </c>
      <c r="I11" s="67" t="s">
        <v>276</v>
      </c>
      <c r="J11" s="67" t="s">
        <v>294</v>
      </c>
    </row>
    <row r="12" ht="33.75" customHeight="1" spans="1:10">
      <c r="A12" s="67" t="s">
        <v>252</v>
      </c>
      <c r="B12" s="67" t="s">
        <v>269</v>
      </c>
      <c r="C12" s="67" t="s">
        <v>270</v>
      </c>
      <c r="D12" s="67" t="s">
        <v>271</v>
      </c>
      <c r="E12" s="67" t="s">
        <v>295</v>
      </c>
      <c r="F12" s="67" t="s">
        <v>279</v>
      </c>
      <c r="G12" s="48" t="s">
        <v>296</v>
      </c>
      <c r="H12" s="67" t="s">
        <v>275</v>
      </c>
      <c r="I12" s="67" t="s">
        <v>276</v>
      </c>
      <c r="J12" s="67" t="s">
        <v>297</v>
      </c>
    </row>
    <row r="13" ht="33.75" customHeight="1" spans="1:10">
      <c r="A13" s="67" t="s">
        <v>252</v>
      </c>
      <c r="B13" s="67" t="s">
        <v>269</v>
      </c>
      <c r="C13" s="67" t="s">
        <v>270</v>
      </c>
      <c r="D13" s="67" t="s">
        <v>271</v>
      </c>
      <c r="E13" s="67" t="s">
        <v>298</v>
      </c>
      <c r="F13" s="67" t="s">
        <v>279</v>
      </c>
      <c r="G13" s="48" t="s">
        <v>299</v>
      </c>
      <c r="H13" s="67" t="s">
        <v>288</v>
      </c>
      <c r="I13" s="67" t="s">
        <v>276</v>
      </c>
      <c r="J13" s="67" t="s">
        <v>300</v>
      </c>
    </row>
    <row r="14" ht="33.75" customHeight="1" spans="1:10">
      <c r="A14" s="67" t="s">
        <v>252</v>
      </c>
      <c r="B14" s="67" t="s">
        <v>269</v>
      </c>
      <c r="C14" s="67" t="s">
        <v>270</v>
      </c>
      <c r="D14" s="67" t="s">
        <v>271</v>
      </c>
      <c r="E14" s="67" t="s">
        <v>301</v>
      </c>
      <c r="F14" s="67" t="s">
        <v>279</v>
      </c>
      <c r="G14" s="48" t="s">
        <v>49</v>
      </c>
      <c r="H14" s="67" t="s">
        <v>293</v>
      </c>
      <c r="I14" s="67" t="s">
        <v>276</v>
      </c>
      <c r="J14" s="67" t="s">
        <v>302</v>
      </c>
    </row>
    <row r="15" ht="33.75" customHeight="1" spans="1:10">
      <c r="A15" s="67" t="s">
        <v>252</v>
      </c>
      <c r="B15" s="67" t="s">
        <v>269</v>
      </c>
      <c r="C15" s="67" t="s">
        <v>270</v>
      </c>
      <c r="D15" s="67" t="s">
        <v>303</v>
      </c>
      <c r="E15" s="67" t="s">
        <v>304</v>
      </c>
      <c r="F15" s="67" t="s">
        <v>279</v>
      </c>
      <c r="G15" s="48" t="s">
        <v>305</v>
      </c>
      <c r="H15" s="67" t="s">
        <v>293</v>
      </c>
      <c r="I15" s="67" t="s">
        <v>276</v>
      </c>
      <c r="J15" s="67" t="s">
        <v>306</v>
      </c>
    </row>
    <row r="16" ht="33.75" customHeight="1" spans="1:10">
      <c r="A16" s="67" t="s">
        <v>252</v>
      </c>
      <c r="B16" s="67" t="s">
        <v>269</v>
      </c>
      <c r="C16" s="67" t="s">
        <v>270</v>
      </c>
      <c r="D16" s="67" t="s">
        <v>303</v>
      </c>
      <c r="E16" s="67" t="s">
        <v>307</v>
      </c>
      <c r="F16" s="67" t="s">
        <v>273</v>
      </c>
      <c r="G16" s="48" t="s">
        <v>53</v>
      </c>
      <c r="H16" s="67" t="s">
        <v>293</v>
      </c>
      <c r="I16" s="67" t="s">
        <v>276</v>
      </c>
      <c r="J16" s="67" t="s">
        <v>308</v>
      </c>
    </row>
    <row r="17" ht="33.75" customHeight="1" spans="1:10">
      <c r="A17" s="67" t="s">
        <v>252</v>
      </c>
      <c r="B17" s="67" t="s">
        <v>269</v>
      </c>
      <c r="C17" s="67" t="s">
        <v>309</v>
      </c>
      <c r="D17" s="67" t="s">
        <v>310</v>
      </c>
      <c r="E17" s="67" t="s">
        <v>311</v>
      </c>
      <c r="F17" s="67" t="s">
        <v>279</v>
      </c>
      <c r="G17" s="48" t="s">
        <v>312</v>
      </c>
      <c r="H17" s="67"/>
      <c r="I17" s="67" t="s">
        <v>313</v>
      </c>
      <c r="J17" s="67" t="s">
        <v>314</v>
      </c>
    </row>
    <row r="18" ht="33.75" customHeight="1" spans="1:10">
      <c r="A18" s="67" t="s">
        <v>252</v>
      </c>
      <c r="B18" s="67" t="s">
        <v>269</v>
      </c>
      <c r="C18" s="67" t="s">
        <v>309</v>
      </c>
      <c r="D18" s="67" t="s">
        <v>310</v>
      </c>
      <c r="E18" s="67" t="s">
        <v>315</v>
      </c>
      <c r="F18" s="67" t="s">
        <v>279</v>
      </c>
      <c r="G18" s="48" t="s">
        <v>316</v>
      </c>
      <c r="H18" s="67"/>
      <c r="I18" s="67" t="s">
        <v>313</v>
      </c>
      <c r="J18" s="67" t="s">
        <v>317</v>
      </c>
    </row>
    <row r="19" ht="33.75" customHeight="1" spans="1:10">
      <c r="A19" s="67" t="s">
        <v>252</v>
      </c>
      <c r="B19" s="67" t="s">
        <v>269</v>
      </c>
      <c r="C19" s="67" t="s">
        <v>318</v>
      </c>
      <c r="D19" s="67" t="s">
        <v>319</v>
      </c>
      <c r="E19" s="67" t="s">
        <v>320</v>
      </c>
      <c r="F19" s="67" t="s">
        <v>273</v>
      </c>
      <c r="G19" s="48" t="s">
        <v>321</v>
      </c>
      <c r="H19" s="67" t="s">
        <v>284</v>
      </c>
      <c r="I19" s="67" t="s">
        <v>276</v>
      </c>
      <c r="J19" s="67" t="s">
        <v>322</v>
      </c>
    </row>
  </sheetData>
  <mergeCells count="4">
    <mergeCell ref="A2:J2"/>
    <mergeCell ref="A3:H3"/>
    <mergeCell ref="A7:A19"/>
    <mergeCell ref="B7:B19"/>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4166666666667" defaultRowHeight="14.25" customHeight="1" outlineLevelRow="7" outlineLevelCol="5"/>
  <cols>
    <col min="1" max="1" width="29.0333333333333" customWidth="1"/>
    <col min="2" max="2" width="28.6" customWidth="1"/>
    <col min="3" max="3" width="31.6" customWidth="1"/>
    <col min="4" max="6" width="33.45" customWidth="1"/>
  </cols>
  <sheetData>
    <row r="1" ht="15.75" customHeight="1" spans="1:6">
      <c r="B1" s="130"/>
      <c r="F1" s="131" t="s">
        <v>323</v>
      </c>
    </row>
    <row r="2" ht="28.5" customHeight="1" spans="1:6">
      <c r="A2" s="32" t="s">
        <v>324</v>
      </c>
      <c r="B2" s="32"/>
      <c r="C2" s="32"/>
      <c r="D2" s="32"/>
      <c r="E2" s="32"/>
      <c r="F2" s="32"/>
    </row>
    <row r="3" ht="15" customHeight="1" spans="1:6">
      <c r="A3" s="132" t="str">
        <f>"单位名称："&amp;"玉溪市互联网信息办公室"</f>
        <v>单位名称：玉溪市互联网信息办公室</v>
      </c>
      <c r="B3" s="133"/>
      <c r="C3" s="133"/>
      <c r="D3" s="73"/>
      <c r="E3" s="73"/>
      <c r="F3" s="134" t="s">
        <v>325</v>
      </c>
    </row>
    <row r="4" ht="18.75" customHeight="1" spans="1:6">
      <c r="A4" s="35" t="s">
        <v>127</v>
      </c>
      <c r="B4" s="35" t="s">
        <v>67</v>
      </c>
      <c r="C4" s="35" t="s">
        <v>68</v>
      </c>
      <c r="D4" s="36" t="s">
        <v>326</v>
      </c>
      <c r="E4" s="46"/>
      <c r="F4" s="46"/>
    </row>
    <row r="5" ht="30" customHeight="1" spans="1:6">
      <c r="A5" s="45"/>
      <c r="B5" s="45"/>
      <c r="C5" s="45"/>
      <c r="D5" s="36" t="s">
        <v>30</v>
      </c>
      <c r="E5" s="46" t="s">
        <v>71</v>
      </c>
      <c r="F5" s="46" t="s">
        <v>72</v>
      </c>
    </row>
    <row r="6" ht="16.5" customHeight="1" spans="1:6">
      <c r="A6" s="46">
        <v>1</v>
      </c>
      <c r="B6" s="46">
        <v>2</v>
      </c>
      <c r="C6" s="46">
        <v>3</v>
      </c>
      <c r="D6" s="46">
        <v>4</v>
      </c>
      <c r="E6" s="46">
        <v>5</v>
      </c>
      <c r="F6" s="46">
        <v>6</v>
      </c>
    </row>
    <row r="7" ht="20.25" customHeight="1" spans="1:6">
      <c r="A7" s="48"/>
      <c r="B7" s="48"/>
      <c r="C7" s="48"/>
      <c r="D7" s="24"/>
      <c r="E7" s="135"/>
      <c r="F7" s="135"/>
    </row>
    <row r="8" ht="17.25" customHeight="1" spans="1:6">
      <c r="A8" s="136" t="s">
        <v>256</v>
      </c>
      <c r="B8" s="137"/>
      <c r="C8" s="137" t="s">
        <v>256</v>
      </c>
      <c r="D8" s="135"/>
      <c r="E8" s="135"/>
      <c r="F8" s="135"/>
    </row>
  </sheetData>
  <mergeCells count="7">
    <mergeCell ref="A2:F2"/>
    <mergeCell ref="A3:E3"/>
    <mergeCell ref="D4:F4"/>
    <mergeCell ref="A8:C8"/>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5"/>
  <sheetViews>
    <sheetView showZeros="0"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29" t="s">
        <v>327</v>
      </c>
      <c r="B1" s="29"/>
      <c r="C1" s="29"/>
      <c r="D1" s="29"/>
      <c r="E1" s="29"/>
      <c r="F1" s="29"/>
      <c r="G1" s="29"/>
      <c r="H1" s="29"/>
      <c r="I1" s="29"/>
      <c r="J1" s="29"/>
      <c r="K1" s="29"/>
      <c r="L1" s="29"/>
      <c r="M1" s="29"/>
      <c r="N1" s="29"/>
      <c r="O1" s="31"/>
      <c r="P1" s="31"/>
      <c r="Q1" s="29"/>
    </row>
    <row r="2" ht="27.75" customHeight="1" spans="1:17">
      <c r="A2" s="71" t="s">
        <v>328</v>
      </c>
      <c r="B2" s="32"/>
      <c r="C2" s="32"/>
      <c r="D2" s="32"/>
      <c r="E2" s="32"/>
      <c r="F2" s="32"/>
      <c r="G2" s="32"/>
      <c r="H2" s="32"/>
      <c r="I2" s="32"/>
      <c r="J2" s="32"/>
      <c r="K2" s="84"/>
      <c r="L2" s="32"/>
      <c r="M2" s="32"/>
      <c r="N2" s="32"/>
      <c r="O2" s="84"/>
      <c r="P2" s="84"/>
      <c r="Q2" s="32"/>
    </row>
    <row r="3" ht="18.75" customHeight="1" spans="1:17">
      <c r="A3" s="109" t="str">
        <f>"单位名称："&amp;"玉溪市互联网信息办公室"</f>
        <v>单位名称：玉溪市互联网信息办公室</v>
      </c>
      <c r="B3" s="7"/>
      <c r="C3" s="7"/>
      <c r="D3" s="7"/>
      <c r="E3" s="7"/>
      <c r="F3" s="7"/>
      <c r="G3" s="7"/>
      <c r="H3" s="7"/>
      <c r="I3" s="7"/>
      <c r="J3" s="7"/>
      <c r="O3" s="76"/>
      <c r="P3" s="76"/>
      <c r="Q3" s="110" t="s">
        <v>2</v>
      </c>
    </row>
    <row r="4" ht="15.75" customHeight="1" spans="1:17">
      <c r="A4" s="35" t="s">
        <v>329</v>
      </c>
      <c r="B4" s="111" t="s">
        <v>330</v>
      </c>
      <c r="C4" s="111" t="s">
        <v>331</v>
      </c>
      <c r="D4" s="111" t="s">
        <v>332</v>
      </c>
      <c r="E4" s="111" t="s">
        <v>333</v>
      </c>
      <c r="F4" s="111" t="s">
        <v>334</v>
      </c>
      <c r="G4" s="112" t="s">
        <v>134</v>
      </c>
      <c r="H4" s="112"/>
      <c r="I4" s="112"/>
      <c r="J4" s="112"/>
      <c r="K4" s="113"/>
      <c r="L4" s="112"/>
      <c r="M4" s="112"/>
      <c r="N4" s="112"/>
      <c r="O4" s="114"/>
      <c r="P4" s="113"/>
      <c r="Q4" s="115"/>
    </row>
    <row r="5" ht="17.25" customHeight="1" spans="1:17">
      <c r="A5" s="41"/>
      <c r="B5" s="116"/>
      <c r="C5" s="116"/>
      <c r="D5" s="116"/>
      <c r="E5" s="116"/>
      <c r="F5" s="116"/>
      <c r="G5" s="116" t="s">
        <v>30</v>
      </c>
      <c r="H5" s="116" t="s">
        <v>33</v>
      </c>
      <c r="I5" s="116" t="s">
        <v>335</v>
      </c>
      <c r="J5" s="116" t="s">
        <v>336</v>
      </c>
      <c r="K5" s="117" t="s">
        <v>337</v>
      </c>
      <c r="L5" s="118" t="s">
        <v>338</v>
      </c>
      <c r="M5" s="118"/>
      <c r="N5" s="118"/>
      <c r="O5" s="119"/>
      <c r="P5" s="120"/>
      <c r="Q5" s="121"/>
    </row>
    <row r="6" ht="54" customHeight="1" spans="1:17">
      <c r="A6" s="44"/>
      <c r="B6" s="121"/>
      <c r="C6" s="121"/>
      <c r="D6" s="121"/>
      <c r="E6" s="121"/>
      <c r="F6" s="121"/>
      <c r="G6" s="121"/>
      <c r="H6" s="121" t="s">
        <v>32</v>
      </c>
      <c r="I6" s="121"/>
      <c r="J6" s="121"/>
      <c r="K6" s="122"/>
      <c r="L6" s="121" t="s">
        <v>32</v>
      </c>
      <c r="M6" s="121" t="s">
        <v>39</v>
      </c>
      <c r="N6" s="121" t="s">
        <v>141</v>
      </c>
      <c r="O6" s="123" t="s">
        <v>41</v>
      </c>
      <c r="P6" s="122" t="s">
        <v>42</v>
      </c>
      <c r="Q6" s="121" t="s">
        <v>43</v>
      </c>
    </row>
    <row r="7" ht="15" customHeight="1" spans="1:17">
      <c r="A7" s="45">
        <v>1</v>
      </c>
      <c r="B7" s="124">
        <v>2</v>
      </c>
      <c r="C7" s="124">
        <v>3</v>
      </c>
      <c r="D7" s="124">
        <v>4</v>
      </c>
      <c r="E7" s="124">
        <v>5</v>
      </c>
      <c r="F7" s="124">
        <v>6</v>
      </c>
      <c r="G7" s="125">
        <v>7</v>
      </c>
      <c r="H7" s="125">
        <v>8</v>
      </c>
      <c r="I7" s="125">
        <v>9</v>
      </c>
      <c r="J7" s="125">
        <v>10</v>
      </c>
      <c r="K7" s="125">
        <v>11</v>
      </c>
      <c r="L7" s="125">
        <v>12</v>
      </c>
      <c r="M7" s="125">
        <v>13</v>
      </c>
      <c r="N7" s="125">
        <v>14</v>
      </c>
      <c r="O7" s="125">
        <v>15</v>
      </c>
      <c r="P7" s="125">
        <v>16</v>
      </c>
      <c r="Q7" s="125">
        <v>17</v>
      </c>
    </row>
    <row r="8" ht="21" customHeight="1" spans="1:17">
      <c r="A8" s="104" t="s">
        <v>64</v>
      </c>
      <c r="B8" s="105"/>
      <c r="C8" s="105"/>
      <c r="D8" s="105"/>
      <c r="E8" s="126"/>
      <c r="F8" s="127">
        <v>98979.68</v>
      </c>
      <c r="G8" s="50">
        <v>107579.68</v>
      </c>
      <c r="H8" s="50">
        <v>107579.68</v>
      </c>
      <c r="I8" s="50"/>
      <c r="J8" s="50"/>
      <c r="K8" s="50"/>
      <c r="L8" s="50"/>
      <c r="M8" s="50"/>
      <c r="N8" s="50"/>
      <c r="O8" s="50"/>
      <c r="P8" s="50"/>
      <c r="Q8" s="50"/>
    </row>
    <row r="9" ht="21" customHeight="1" spans="1:17">
      <c r="A9" s="104" t="str">
        <f>"      "&amp;"公车购置及运维费"</f>
        <v>      公车购置及运维费</v>
      </c>
      <c r="B9" s="105" t="s">
        <v>339</v>
      </c>
      <c r="C9" s="105" t="str">
        <f>"C23120302"&amp;"  "&amp;"车辆加油、添加燃料服务"</f>
        <v>C23120302  车辆加油、添加燃料服务</v>
      </c>
      <c r="D9" s="128" t="s">
        <v>340</v>
      </c>
      <c r="E9" s="129">
        <v>1</v>
      </c>
      <c r="F9" s="24"/>
      <c r="G9" s="50">
        <v>500</v>
      </c>
      <c r="H9" s="50">
        <v>500</v>
      </c>
      <c r="I9" s="50"/>
      <c r="J9" s="50"/>
      <c r="K9" s="50"/>
      <c r="L9" s="50"/>
      <c r="M9" s="50"/>
      <c r="N9" s="50"/>
      <c r="O9" s="50"/>
      <c r="P9" s="50"/>
      <c r="Q9" s="50"/>
    </row>
    <row r="10" ht="21" customHeight="1" spans="1:17">
      <c r="A10" s="104" t="str">
        <f>"      "&amp;"公车购置及运维费"</f>
        <v>      公车购置及运维费</v>
      </c>
      <c r="B10" s="105" t="s">
        <v>341</v>
      </c>
      <c r="C10" s="105" t="str">
        <f>"C23120301"&amp;"  "&amp;"车辆维修和保养服务"</f>
        <v>C23120301  车辆维修和保养服务</v>
      </c>
      <c r="D10" s="128" t="s">
        <v>340</v>
      </c>
      <c r="E10" s="129">
        <v>1</v>
      </c>
      <c r="F10" s="24">
        <v>4500</v>
      </c>
      <c r="G10" s="50">
        <v>4500</v>
      </c>
      <c r="H10" s="50">
        <v>4500</v>
      </c>
      <c r="I10" s="50"/>
      <c r="J10" s="50"/>
      <c r="K10" s="50"/>
      <c r="L10" s="50"/>
      <c r="M10" s="50"/>
      <c r="N10" s="50"/>
      <c r="O10" s="50"/>
      <c r="P10" s="50"/>
      <c r="Q10" s="50"/>
    </row>
    <row r="11" ht="21" customHeight="1" spans="1:17">
      <c r="A11" s="104" t="str">
        <f>"      "&amp;"公车购置及运维费"</f>
        <v>      公车购置及运维费</v>
      </c>
      <c r="B11" s="105" t="s">
        <v>339</v>
      </c>
      <c r="C11" s="105" t="str">
        <f>"C23120302"&amp;"  "&amp;"车辆加油、添加燃料服务"</f>
        <v>C23120302  车辆加油、添加燃料服务</v>
      </c>
      <c r="D11" s="128" t="s">
        <v>340</v>
      </c>
      <c r="E11" s="129">
        <v>1</v>
      </c>
      <c r="F11" s="24"/>
      <c r="G11" s="50">
        <v>4100</v>
      </c>
      <c r="H11" s="50">
        <v>4100</v>
      </c>
      <c r="I11" s="50"/>
      <c r="J11" s="50"/>
      <c r="K11" s="50"/>
      <c r="L11" s="50"/>
      <c r="M11" s="50"/>
      <c r="N11" s="50"/>
      <c r="O11" s="50"/>
      <c r="P11" s="50"/>
      <c r="Q11" s="50"/>
    </row>
    <row r="12" ht="21" customHeight="1" spans="1:17">
      <c r="A12" s="104" t="str">
        <f>"      "&amp;"公车购置及运维费"</f>
        <v>      公车购置及运维费</v>
      </c>
      <c r="B12" s="105" t="s">
        <v>342</v>
      </c>
      <c r="C12" s="105" t="str">
        <f>"C1804010201"&amp;"  "&amp;"机动车保险服务"</f>
        <v>C1804010201  机动车保险服务</v>
      </c>
      <c r="D12" s="128" t="s">
        <v>340</v>
      </c>
      <c r="E12" s="129">
        <v>1</v>
      </c>
      <c r="F12" s="24"/>
      <c r="G12" s="50">
        <v>4000</v>
      </c>
      <c r="H12" s="50">
        <v>4000</v>
      </c>
      <c r="I12" s="50"/>
      <c r="J12" s="50"/>
      <c r="K12" s="50"/>
      <c r="L12" s="50"/>
      <c r="M12" s="50"/>
      <c r="N12" s="50"/>
      <c r="O12" s="50"/>
      <c r="P12" s="50"/>
      <c r="Q12" s="50"/>
    </row>
    <row r="13" ht="21" customHeight="1" spans="1:17">
      <c r="A13" s="104" t="str">
        <f>"      "&amp;"一般公用经费"</f>
        <v>      一般公用经费</v>
      </c>
      <c r="B13" s="105" t="s">
        <v>343</v>
      </c>
      <c r="C13" s="105" t="str">
        <f>"A02010313"&amp;"  "&amp;"虚拟专用网（VPN）设备"</f>
        <v>A02010313  虚拟专用网（VPN）设备</v>
      </c>
      <c r="D13" s="128" t="s">
        <v>344</v>
      </c>
      <c r="E13" s="129">
        <v>1</v>
      </c>
      <c r="F13" s="24">
        <v>29000</v>
      </c>
      <c r="G13" s="50">
        <v>29000</v>
      </c>
      <c r="H13" s="50">
        <v>29000</v>
      </c>
      <c r="I13" s="50"/>
      <c r="J13" s="50"/>
      <c r="K13" s="50"/>
      <c r="L13" s="50"/>
      <c r="M13" s="50"/>
      <c r="N13" s="50"/>
      <c r="O13" s="50"/>
      <c r="P13" s="50"/>
      <c r="Q13" s="50"/>
    </row>
    <row r="14" ht="21" customHeight="1" spans="1:17">
      <c r="A14" s="104" t="str">
        <f>"      "&amp;"物业管理费"</f>
        <v>      物业管理费</v>
      </c>
      <c r="B14" s="105" t="s">
        <v>240</v>
      </c>
      <c r="C14" s="105" t="str">
        <f>"C21040001"&amp;"  "&amp;"物业管理服务"</f>
        <v>C21040001  物业管理服务</v>
      </c>
      <c r="D14" s="128" t="s">
        <v>340</v>
      </c>
      <c r="E14" s="129">
        <v>1</v>
      </c>
      <c r="F14" s="24">
        <v>65479.68</v>
      </c>
      <c r="G14" s="50">
        <v>65479.68</v>
      </c>
      <c r="H14" s="50">
        <v>65479.68</v>
      </c>
      <c r="I14" s="50"/>
      <c r="J14" s="50"/>
      <c r="K14" s="50"/>
      <c r="L14" s="50"/>
      <c r="M14" s="50"/>
      <c r="N14" s="50"/>
      <c r="O14" s="50"/>
      <c r="P14" s="50"/>
      <c r="Q14" s="50"/>
    </row>
    <row r="15" ht="21" customHeight="1" spans="1:17">
      <c r="A15" s="106" t="s">
        <v>256</v>
      </c>
      <c r="B15" s="107"/>
      <c r="C15" s="107"/>
      <c r="D15" s="107"/>
      <c r="E15" s="126"/>
      <c r="F15" s="127">
        <v>98979.68</v>
      </c>
      <c r="G15" s="50">
        <v>107579.68</v>
      </c>
      <c r="H15" s="50">
        <v>107579.68</v>
      </c>
      <c r="I15" s="50"/>
      <c r="J15" s="50"/>
      <c r="K15" s="50"/>
      <c r="L15" s="50"/>
      <c r="M15" s="50"/>
      <c r="N15" s="50"/>
      <c r="O15" s="50"/>
      <c r="P15" s="50"/>
      <c r="Q15" s="50"/>
    </row>
  </sheetData>
  <mergeCells count="17">
    <mergeCell ref="A1:Q1"/>
    <mergeCell ref="A2:Q2"/>
    <mergeCell ref="A3:E3"/>
    <mergeCell ref="G4:Q4"/>
    <mergeCell ref="L5:Q5"/>
    <mergeCell ref="A15:E15"/>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A1" sqref="A1:N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8" t="s">
        <v>345</v>
      </c>
      <c r="B1" s="78"/>
      <c r="C1" s="78"/>
      <c r="D1" s="78"/>
      <c r="E1" s="78"/>
      <c r="F1" s="78"/>
      <c r="G1" s="78"/>
      <c r="H1" s="79"/>
      <c r="I1" s="78"/>
      <c r="J1" s="78"/>
      <c r="K1" s="78"/>
      <c r="L1" s="80"/>
      <c r="M1" s="79"/>
      <c r="N1" s="81"/>
    </row>
    <row r="2" ht="27.75" customHeight="1" spans="1:14">
      <c r="A2" s="71" t="s">
        <v>346</v>
      </c>
      <c r="B2" s="82"/>
      <c r="C2" s="82"/>
      <c r="D2" s="82"/>
      <c r="E2" s="82"/>
      <c r="F2" s="82"/>
      <c r="G2" s="82"/>
      <c r="H2" s="83"/>
      <c r="I2" s="82"/>
      <c r="J2" s="82"/>
      <c r="K2" s="82"/>
      <c r="L2" s="84"/>
      <c r="M2" s="83"/>
      <c r="N2" s="82"/>
    </row>
    <row r="3" ht="18.75" customHeight="1" spans="1:14">
      <c r="A3" s="72" t="str">
        <f>"单位名称："&amp;"玉溪市互联网信息办公室"</f>
        <v>单位名称：玉溪市互联网信息办公室</v>
      </c>
      <c r="B3" s="73"/>
      <c r="C3" s="73"/>
      <c r="D3" s="73"/>
      <c r="E3" s="73"/>
      <c r="F3" s="73"/>
      <c r="G3" s="73"/>
      <c r="H3" s="85"/>
      <c r="I3" s="75"/>
      <c r="J3" s="75"/>
      <c r="K3" s="75"/>
      <c r="L3" s="76"/>
      <c r="M3" s="86"/>
      <c r="N3" s="87" t="s">
        <v>2</v>
      </c>
    </row>
    <row r="4" ht="15.75" customHeight="1" spans="1:14">
      <c r="A4" s="88" t="s">
        <v>329</v>
      </c>
      <c r="B4" s="89" t="s">
        <v>347</v>
      </c>
      <c r="C4" s="89" t="s">
        <v>348</v>
      </c>
      <c r="D4" s="90" t="s">
        <v>134</v>
      </c>
      <c r="E4" s="90"/>
      <c r="F4" s="90"/>
      <c r="G4" s="90"/>
      <c r="H4" s="91"/>
      <c r="I4" s="90"/>
      <c r="J4" s="90"/>
      <c r="K4" s="90"/>
      <c r="L4" s="92"/>
      <c r="M4" s="91"/>
      <c r="N4" s="93"/>
    </row>
    <row r="5" ht="17.25" customHeight="1" spans="1:14">
      <c r="A5" s="94"/>
      <c r="B5" s="95"/>
      <c r="C5" s="95"/>
      <c r="D5" s="95" t="s">
        <v>30</v>
      </c>
      <c r="E5" s="95" t="s">
        <v>33</v>
      </c>
      <c r="F5" s="95" t="s">
        <v>335</v>
      </c>
      <c r="G5" s="95" t="s">
        <v>336</v>
      </c>
      <c r="H5" s="96" t="s">
        <v>337</v>
      </c>
      <c r="I5" s="97" t="s">
        <v>338</v>
      </c>
      <c r="J5" s="97"/>
      <c r="K5" s="97"/>
      <c r="L5" s="98"/>
      <c r="M5" s="99"/>
      <c r="N5" s="100"/>
    </row>
    <row r="6" ht="54" customHeight="1" spans="1:14">
      <c r="A6" s="101"/>
      <c r="B6" s="100"/>
      <c r="C6" s="100"/>
      <c r="D6" s="100"/>
      <c r="E6" s="100"/>
      <c r="F6" s="100"/>
      <c r="G6" s="100"/>
      <c r="H6" s="102"/>
      <c r="I6" s="100" t="s">
        <v>32</v>
      </c>
      <c r="J6" s="100" t="s">
        <v>39</v>
      </c>
      <c r="K6" s="100" t="s">
        <v>141</v>
      </c>
      <c r="L6" s="103" t="s">
        <v>41</v>
      </c>
      <c r="M6" s="102" t="s">
        <v>42</v>
      </c>
      <c r="N6" s="100" t="s">
        <v>43</v>
      </c>
    </row>
    <row r="7" ht="15" customHeight="1" spans="1:14">
      <c r="A7" s="101">
        <v>1</v>
      </c>
      <c r="B7" s="100">
        <v>2</v>
      </c>
      <c r="C7" s="100">
        <v>3</v>
      </c>
      <c r="D7" s="102">
        <v>4</v>
      </c>
      <c r="E7" s="102">
        <v>5</v>
      </c>
      <c r="F7" s="102">
        <v>6</v>
      </c>
      <c r="G7" s="102">
        <v>7</v>
      </c>
      <c r="H7" s="102">
        <v>8</v>
      </c>
      <c r="I7" s="102">
        <v>9</v>
      </c>
      <c r="J7" s="102">
        <v>10</v>
      </c>
      <c r="K7" s="102">
        <v>11</v>
      </c>
      <c r="L7" s="102">
        <v>12</v>
      </c>
      <c r="M7" s="102">
        <v>13</v>
      </c>
      <c r="N7" s="102">
        <v>14</v>
      </c>
    </row>
    <row r="8" ht="21" customHeight="1" spans="1:14">
      <c r="A8" s="104" t="s">
        <v>64</v>
      </c>
      <c r="B8" s="105"/>
      <c r="C8" s="105"/>
      <c r="D8" s="50">
        <v>137479.68</v>
      </c>
      <c r="E8" s="50">
        <v>137479.68</v>
      </c>
      <c r="F8" s="50"/>
      <c r="G8" s="50"/>
      <c r="H8" s="50"/>
      <c r="I8" s="50"/>
      <c r="J8" s="50"/>
      <c r="K8" s="50"/>
      <c r="L8" s="50"/>
      <c r="M8" s="50"/>
      <c r="N8" s="50"/>
    </row>
    <row r="9" ht="21" customHeight="1" spans="1:14">
      <c r="A9" s="104" t="str">
        <f>"    "&amp;"物业管理费"</f>
        <v>    物业管理费</v>
      </c>
      <c r="B9" s="105" t="s">
        <v>349</v>
      </c>
      <c r="C9" s="105" t="s">
        <v>350</v>
      </c>
      <c r="D9" s="50">
        <v>65479.68</v>
      </c>
      <c r="E9" s="50">
        <v>65479.68</v>
      </c>
      <c r="F9" s="50"/>
      <c r="G9" s="50"/>
      <c r="H9" s="50"/>
      <c r="I9" s="50"/>
      <c r="J9" s="50"/>
      <c r="K9" s="50"/>
      <c r="L9" s="50"/>
      <c r="M9" s="50"/>
      <c r="N9" s="50"/>
    </row>
    <row r="10" ht="21" customHeight="1" spans="1:14">
      <c r="A10" s="104" t="str">
        <f>"    "&amp;"机关后勤购买服务经费"</f>
        <v>    机关后勤购买服务经费</v>
      </c>
      <c r="B10" s="105" t="s">
        <v>351</v>
      </c>
      <c r="C10" s="105" t="s">
        <v>352</v>
      </c>
      <c r="D10" s="50">
        <v>72000</v>
      </c>
      <c r="E10" s="50">
        <v>72000</v>
      </c>
      <c r="F10" s="50"/>
      <c r="G10" s="50"/>
      <c r="H10" s="50"/>
      <c r="I10" s="50"/>
      <c r="J10" s="50"/>
      <c r="K10" s="50"/>
      <c r="L10" s="50"/>
      <c r="M10" s="50"/>
      <c r="N10" s="50"/>
    </row>
    <row r="11" ht="21" customHeight="1" spans="1:14">
      <c r="A11" s="106" t="s">
        <v>256</v>
      </c>
      <c r="B11" s="107"/>
      <c r="C11" s="108"/>
      <c r="D11" s="50">
        <v>137479.68</v>
      </c>
      <c r="E11" s="50">
        <v>137479.68</v>
      </c>
      <c r="F11" s="50"/>
      <c r="G11" s="50"/>
      <c r="H11" s="50"/>
      <c r="I11" s="50"/>
      <c r="J11" s="50"/>
      <c r="K11" s="50"/>
      <c r="L11" s="50"/>
      <c r="M11" s="50"/>
      <c r="N11" s="50"/>
    </row>
  </sheetData>
  <mergeCells count="14">
    <mergeCell ref="A1:N1"/>
    <mergeCell ref="A2:N2"/>
    <mergeCell ref="A3:C3"/>
    <mergeCell ref="D4:N4"/>
    <mergeCell ref="I5:N5"/>
    <mergeCell ref="A11:C11"/>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9"/>
  <sheetViews>
    <sheetView showZeros="0" workbookViewId="0">
      <selection activeCell="A1" sqref="A1:N1"/>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29" t="s">
        <v>353</v>
      </c>
      <c r="B1" s="29"/>
      <c r="C1" s="29"/>
      <c r="D1" s="29"/>
      <c r="E1" s="29"/>
      <c r="F1" s="29"/>
      <c r="G1" s="29"/>
      <c r="H1" s="29"/>
      <c r="I1" s="29"/>
      <c r="J1" s="29"/>
      <c r="K1" s="29"/>
      <c r="L1" s="29"/>
      <c r="M1" s="29"/>
      <c r="N1" s="31"/>
    </row>
    <row r="2" ht="27.75" customHeight="1" spans="1:14">
      <c r="A2" s="71" t="s">
        <v>354</v>
      </c>
      <c r="B2" s="32"/>
      <c r="C2" s="32"/>
      <c r="D2" s="32"/>
      <c r="E2" s="32"/>
      <c r="F2" s="32"/>
      <c r="G2" s="32"/>
      <c r="H2" s="32"/>
      <c r="I2" s="32"/>
      <c r="J2" s="32"/>
      <c r="K2" s="32"/>
      <c r="L2" s="32"/>
      <c r="M2" s="32"/>
      <c r="N2" s="32"/>
    </row>
    <row r="3" ht="18" customHeight="1" spans="1:14">
      <c r="A3" s="72" t="str">
        <f>"单位名称："&amp;"玉溪市互联网信息办公室"</f>
        <v>单位名称：玉溪市互联网信息办公室</v>
      </c>
      <c r="B3" s="73"/>
      <c r="C3" s="73"/>
      <c r="D3" s="74"/>
      <c r="E3" s="75"/>
      <c r="F3" s="75"/>
      <c r="G3" s="75"/>
      <c r="H3" s="75"/>
      <c r="I3" s="75"/>
      <c r="N3" s="76" t="s">
        <v>2</v>
      </c>
    </row>
    <row r="4" ht="19.5" customHeight="1" spans="1:14">
      <c r="A4" s="36" t="s">
        <v>355</v>
      </c>
      <c r="B4" s="37" t="s">
        <v>134</v>
      </c>
      <c r="C4" s="38"/>
      <c r="D4" s="38"/>
      <c r="E4" s="37" t="s">
        <v>356</v>
      </c>
      <c r="F4" s="38"/>
      <c r="G4" s="38"/>
      <c r="H4" s="38"/>
      <c r="I4" s="38"/>
      <c r="J4" s="38"/>
      <c r="K4" s="38"/>
      <c r="L4" s="38"/>
      <c r="M4" s="38"/>
      <c r="N4" s="38"/>
    </row>
    <row r="5" ht="40.5" customHeight="1" spans="1:14">
      <c r="A5" s="45"/>
      <c r="B5" s="42" t="s">
        <v>30</v>
      </c>
      <c r="C5" s="35" t="s">
        <v>33</v>
      </c>
      <c r="D5" s="77" t="s">
        <v>357</v>
      </c>
      <c r="E5" s="46" t="s">
        <v>358</v>
      </c>
      <c r="F5" s="46" t="s">
        <v>359</v>
      </c>
      <c r="G5" s="46" t="s">
        <v>360</v>
      </c>
      <c r="H5" s="46" t="s">
        <v>361</v>
      </c>
      <c r="I5" s="46" t="s">
        <v>362</v>
      </c>
      <c r="J5" s="46" t="s">
        <v>363</v>
      </c>
      <c r="K5" s="46" t="s">
        <v>364</v>
      </c>
      <c r="L5" s="46" t="s">
        <v>365</v>
      </c>
      <c r="M5" s="46" t="s">
        <v>366</v>
      </c>
      <c r="N5" s="46" t="s">
        <v>367</v>
      </c>
    </row>
    <row r="6" ht="19.5" customHeight="1" spans="1:14">
      <c r="A6" s="46">
        <v>1</v>
      </c>
      <c r="B6" s="46">
        <v>2</v>
      </c>
      <c r="C6" s="46">
        <v>3</v>
      </c>
      <c r="D6" s="37">
        <v>4</v>
      </c>
      <c r="E6" s="46">
        <v>5</v>
      </c>
      <c r="F6" s="46">
        <v>6</v>
      </c>
      <c r="G6" s="46">
        <v>7</v>
      </c>
      <c r="H6" s="37">
        <v>8</v>
      </c>
      <c r="I6" s="46">
        <v>9</v>
      </c>
      <c r="J6" s="46">
        <v>10</v>
      </c>
      <c r="K6" s="46">
        <v>11</v>
      </c>
      <c r="L6" s="37">
        <v>12</v>
      </c>
      <c r="M6" s="46">
        <v>13</v>
      </c>
      <c r="N6" s="46">
        <v>14</v>
      </c>
    </row>
    <row r="7" ht="20.25" customHeight="1" spans="1:14">
      <c r="A7" s="48"/>
      <c r="B7" s="50"/>
      <c r="C7" s="50"/>
      <c r="D7" s="50"/>
      <c r="E7" s="50"/>
      <c r="F7" s="50"/>
      <c r="G7" s="50"/>
      <c r="H7" s="50"/>
      <c r="I7" s="50"/>
      <c r="J7" s="50"/>
      <c r="K7" s="50"/>
      <c r="L7" s="50"/>
      <c r="M7" s="50"/>
      <c r="N7" s="50"/>
    </row>
    <row r="8" ht="20.25" customHeight="1" spans="1:14">
      <c r="A8" s="48"/>
      <c r="B8" s="50"/>
      <c r="C8" s="50"/>
      <c r="D8" s="50"/>
      <c r="E8" s="50"/>
      <c r="F8" s="50"/>
      <c r="G8" s="50"/>
      <c r="H8" s="50"/>
      <c r="I8" s="50"/>
      <c r="J8" s="50"/>
      <c r="K8" s="50"/>
      <c r="L8" s="50"/>
      <c r="M8" s="50"/>
      <c r="N8" s="50"/>
    </row>
    <row r="9" ht="20.25" customHeight="1" spans="1:14">
      <c r="A9" s="69" t="s">
        <v>30</v>
      </c>
      <c r="B9" s="50"/>
      <c r="C9" s="50"/>
      <c r="D9" s="50"/>
      <c r="E9" s="50"/>
      <c r="F9" s="50"/>
      <c r="G9" s="50"/>
      <c r="H9" s="50"/>
      <c r="I9" s="50"/>
      <c r="J9" s="50"/>
      <c r="K9" s="50"/>
      <c r="L9" s="50"/>
      <c r="M9" s="50"/>
      <c r="N9" s="50"/>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7"/>
  <sheetViews>
    <sheetView showZeros="0" workbookViewId="0">
      <selection activeCell="A1" sqref="A1:J1"/>
    </sheetView>
  </sheetViews>
  <sheetFormatPr defaultColWidth="9.14166666666667" defaultRowHeight="12" customHeight="1" outlineLevelRow="6"/>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29" t="s">
        <v>368</v>
      </c>
      <c r="B1" s="29"/>
      <c r="C1" s="29"/>
      <c r="D1" s="29"/>
      <c r="E1" s="29"/>
      <c r="F1" s="29"/>
      <c r="G1" s="29"/>
      <c r="H1" s="29"/>
      <c r="I1" s="29"/>
      <c r="J1" s="31"/>
    </row>
    <row r="2" ht="28.5" customHeight="1" spans="1:10">
      <c r="A2" s="63" t="s">
        <v>369</v>
      </c>
      <c r="B2" s="64"/>
      <c r="C2" s="64"/>
      <c r="D2" s="64"/>
      <c r="E2" s="64"/>
      <c r="F2" s="65"/>
      <c r="G2" s="64"/>
      <c r="H2" s="65"/>
      <c r="I2" s="65"/>
      <c r="J2" s="64"/>
    </row>
    <row r="3" ht="15" customHeight="1" spans="1:10">
      <c r="A3" s="5" t="str">
        <f>"单位名称："&amp;"玉溪市互联网信息办公室"</f>
        <v>单位名称：玉溪市互联网信息办公室</v>
      </c>
    </row>
    <row r="4" ht="14.25" customHeight="1" spans="1:10">
      <c r="A4" s="66" t="s">
        <v>259</v>
      </c>
      <c r="B4" s="66" t="s">
        <v>260</v>
      </c>
      <c r="C4" s="66" t="s">
        <v>261</v>
      </c>
      <c r="D4" s="66" t="s">
        <v>262</v>
      </c>
      <c r="E4" s="66" t="s">
        <v>263</v>
      </c>
      <c r="F4" s="47" t="s">
        <v>264</v>
      </c>
      <c r="G4" s="66" t="s">
        <v>265</v>
      </c>
      <c r="H4" s="47" t="s">
        <v>266</v>
      </c>
      <c r="I4" s="47" t="s">
        <v>267</v>
      </c>
      <c r="J4" s="66" t="s">
        <v>268</v>
      </c>
    </row>
    <row r="5" ht="14.25" customHeight="1" spans="1:10">
      <c r="A5" s="66">
        <v>1</v>
      </c>
      <c r="B5" s="66">
        <v>2</v>
      </c>
      <c r="C5" s="66">
        <v>3</v>
      </c>
      <c r="D5" s="66">
        <v>4</v>
      </c>
      <c r="E5" s="66">
        <v>5</v>
      </c>
      <c r="F5" s="47">
        <v>6</v>
      </c>
      <c r="G5" s="66">
        <v>7</v>
      </c>
      <c r="H5" s="47">
        <v>8</v>
      </c>
      <c r="I5" s="47">
        <v>9</v>
      </c>
      <c r="J5" s="66">
        <v>10</v>
      </c>
    </row>
    <row r="6" ht="15" customHeight="1" spans="1:10">
      <c r="A6" s="67"/>
      <c r="B6" s="68"/>
      <c r="C6" s="68"/>
      <c r="D6" s="68"/>
      <c r="E6" s="69"/>
      <c r="F6" s="70"/>
      <c r="G6" s="69"/>
      <c r="H6" s="70"/>
      <c r="I6" s="70"/>
      <c r="J6" s="69"/>
    </row>
    <row r="7" ht="33.75" customHeight="1" spans="1:10">
      <c r="A7" s="67"/>
      <c r="B7" s="67"/>
      <c r="C7" s="67"/>
      <c r="D7" s="67"/>
      <c r="E7" s="67"/>
      <c r="F7" s="67"/>
      <c r="G7" s="48"/>
      <c r="H7" s="67"/>
      <c r="I7" s="67"/>
      <c r="J7" s="67"/>
    </row>
  </sheetData>
  <mergeCells count="3">
    <mergeCell ref="A1:J1"/>
    <mergeCell ref="A2:J2"/>
    <mergeCell ref="A3:H3"/>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workbookViewId="0">
      <selection activeCell="A1" sqref="A1:H1"/>
    </sheetView>
  </sheetViews>
  <sheetFormatPr defaultColWidth="8.85" defaultRowHeight="15" customHeight="1" outlineLevelRow="7"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4" t="s">
        <v>370</v>
      </c>
      <c r="B1" s="54"/>
      <c r="C1" s="54"/>
      <c r="D1" s="54"/>
      <c r="E1" s="54"/>
      <c r="F1" s="54"/>
      <c r="G1" s="54"/>
      <c r="H1" s="54" t="s">
        <v>370</v>
      </c>
    </row>
    <row r="2" ht="28.5" customHeight="1" spans="1:8">
      <c r="A2" s="55" t="s">
        <v>371</v>
      </c>
      <c r="B2" s="55"/>
      <c r="C2" s="55"/>
      <c r="D2" s="55"/>
      <c r="E2" s="55"/>
      <c r="F2" s="55"/>
      <c r="G2" s="55"/>
      <c r="H2" s="55"/>
    </row>
    <row r="3" ht="18.75" customHeight="1" spans="1:8">
      <c r="A3" s="56" t="str">
        <f>"单位名称："&amp;"玉溪市互联网信息办公室"</f>
        <v>单位名称：玉溪市互联网信息办公室</v>
      </c>
      <c r="B3" s="56"/>
      <c r="C3" s="56"/>
      <c r="D3" s="56"/>
      <c r="E3" s="56"/>
      <c r="F3" s="56"/>
      <c r="G3" s="56"/>
      <c r="H3" s="56"/>
    </row>
    <row r="4" ht="18.75" customHeight="1" spans="1:8">
      <c r="A4" s="57" t="s">
        <v>127</v>
      </c>
      <c r="B4" s="57" t="s">
        <v>372</v>
      </c>
      <c r="C4" s="57" t="s">
        <v>373</v>
      </c>
      <c r="D4" s="57" t="s">
        <v>374</v>
      </c>
      <c r="E4" s="57" t="s">
        <v>375</v>
      </c>
      <c r="F4" s="57" t="s">
        <v>376</v>
      </c>
      <c r="G4" s="57"/>
      <c r="H4" s="57"/>
    </row>
    <row r="5" ht="18.75" customHeight="1" spans="1:8">
      <c r="A5" s="57"/>
      <c r="B5" s="57"/>
      <c r="C5" s="57"/>
      <c r="D5" s="57"/>
      <c r="E5" s="57"/>
      <c r="F5" s="57" t="s">
        <v>333</v>
      </c>
      <c r="G5" s="57" t="s">
        <v>377</v>
      </c>
      <c r="H5" s="57" t="s">
        <v>378</v>
      </c>
    </row>
    <row r="6" ht="18.75" customHeight="1" spans="1:8">
      <c r="A6" s="58" t="s">
        <v>44</v>
      </c>
      <c r="B6" s="58" t="s">
        <v>45</v>
      </c>
      <c r="C6" s="58" t="s">
        <v>46</v>
      </c>
      <c r="D6" s="58" t="s">
        <v>47</v>
      </c>
      <c r="E6" s="58" t="s">
        <v>48</v>
      </c>
      <c r="F6" s="58" t="s">
        <v>49</v>
      </c>
      <c r="G6" s="58" t="s">
        <v>50</v>
      </c>
      <c r="H6" s="58" t="s">
        <v>51</v>
      </c>
    </row>
    <row r="7" ht="18" customHeight="1" spans="1:8">
      <c r="A7" s="59"/>
      <c r="B7" s="59"/>
      <c r="C7" s="59"/>
      <c r="D7" s="59"/>
      <c r="E7" s="60"/>
      <c r="F7" s="61"/>
      <c r="G7" s="62"/>
      <c r="H7" s="62"/>
    </row>
    <row r="8" ht="18" customHeight="1" spans="1:8">
      <c r="A8" s="60" t="s">
        <v>30</v>
      </c>
      <c r="B8" s="60"/>
      <c r="C8" s="60"/>
      <c r="D8" s="60"/>
      <c r="E8" s="60"/>
      <c r="F8" s="61"/>
      <c r="G8" s="62"/>
      <c r="H8" s="62"/>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29" t="s">
        <v>379</v>
      </c>
      <c r="B1" s="29"/>
      <c r="C1" s="29"/>
      <c r="D1" s="30"/>
      <c r="E1" s="30"/>
      <c r="F1" s="30"/>
      <c r="G1" s="30"/>
      <c r="H1" s="29"/>
      <c r="I1" s="29"/>
      <c r="J1" s="29"/>
      <c r="K1" s="31"/>
    </row>
    <row r="2" ht="28.5" customHeight="1" spans="1:11">
      <c r="A2" s="32" t="s">
        <v>380</v>
      </c>
      <c r="B2" s="32"/>
      <c r="C2" s="32"/>
      <c r="D2" s="32"/>
      <c r="E2" s="32"/>
      <c r="F2" s="32"/>
      <c r="G2" s="32"/>
      <c r="H2" s="32"/>
      <c r="I2" s="32"/>
      <c r="J2" s="32"/>
      <c r="K2" s="32"/>
    </row>
    <row r="3" ht="13.5" customHeight="1" spans="1:11">
      <c r="A3" s="5" t="str">
        <f>"单位名称："&amp;"玉溪市互联网信息办公室"</f>
        <v>单位名称：玉溪市互联网信息办公室</v>
      </c>
      <c r="B3" s="6"/>
      <c r="C3" s="6"/>
      <c r="D3" s="6"/>
      <c r="E3" s="6"/>
      <c r="F3" s="6"/>
      <c r="G3" s="6"/>
      <c r="H3" s="7"/>
      <c r="I3" s="7"/>
      <c r="J3" s="7"/>
      <c r="K3" s="33" t="s">
        <v>2</v>
      </c>
    </row>
    <row r="4" ht="21.75" customHeight="1" spans="1:11">
      <c r="A4" s="34" t="s">
        <v>247</v>
      </c>
      <c r="B4" s="34" t="s">
        <v>129</v>
      </c>
      <c r="C4" s="34" t="s">
        <v>248</v>
      </c>
      <c r="D4" s="35" t="s">
        <v>130</v>
      </c>
      <c r="E4" s="35" t="s">
        <v>131</v>
      </c>
      <c r="F4" s="35" t="s">
        <v>132</v>
      </c>
      <c r="G4" s="35" t="s">
        <v>133</v>
      </c>
      <c r="H4" s="36" t="s">
        <v>30</v>
      </c>
      <c r="I4" s="37" t="s">
        <v>381</v>
      </c>
      <c r="J4" s="38"/>
      <c r="K4" s="39"/>
    </row>
    <row r="5" ht="21.75" customHeight="1" spans="1:11">
      <c r="A5" s="40"/>
      <c r="B5" s="40"/>
      <c r="C5" s="40"/>
      <c r="D5" s="41"/>
      <c r="E5" s="41"/>
      <c r="F5" s="41"/>
      <c r="G5" s="41"/>
      <c r="H5" s="42"/>
      <c r="I5" s="35" t="s">
        <v>33</v>
      </c>
      <c r="J5" s="35" t="s">
        <v>34</v>
      </c>
      <c r="K5" s="35" t="s">
        <v>35</v>
      </c>
    </row>
    <row r="6" ht="40.5" customHeight="1" spans="1:11">
      <c r="A6" s="43"/>
      <c r="B6" s="43"/>
      <c r="C6" s="43"/>
      <c r="D6" s="44"/>
      <c r="E6" s="44"/>
      <c r="F6" s="44"/>
      <c r="G6" s="44"/>
      <c r="H6" s="45"/>
      <c r="I6" s="44" t="s">
        <v>32</v>
      </c>
      <c r="J6" s="44"/>
      <c r="K6" s="44"/>
    </row>
    <row r="7" ht="15" customHeight="1" spans="1:11">
      <c r="A7" s="46">
        <v>1</v>
      </c>
      <c r="B7" s="46">
        <v>2</v>
      </c>
      <c r="C7" s="46">
        <v>3</v>
      </c>
      <c r="D7" s="46">
        <v>4</v>
      </c>
      <c r="E7" s="46">
        <v>5</v>
      </c>
      <c r="F7" s="46">
        <v>6</v>
      </c>
      <c r="G7" s="46">
        <v>7</v>
      </c>
      <c r="H7" s="46">
        <v>8</v>
      </c>
      <c r="I7" s="46">
        <v>9</v>
      </c>
      <c r="J7" s="47">
        <v>10</v>
      </c>
      <c r="K7" s="47">
        <v>11</v>
      </c>
    </row>
    <row r="8" ht="30.65" customHeight="1" spans="1:11">
      <c r="A8" s="48"/>
      <c r="B8" s="49"/>
      <c r="C8" s="48"/>
      <c r="D8" s="48"/>
      <c r="E8" s="48"/>
      <c r="F8" s="48"/>
      <c r="G8" s="48"/>
      <c r="H8" s="50"/>
      <c r="I8" s="50"/>
      <c r="J8" s="50"/>
      <c r="K8" s="50"/>
    </row>
    <row r="9" ht="30.65" customHeight="1" spans="1:11">
      <c r="A9" s="49"/>
      <c r="B9" s="49"/>
      <c r="C9" s="49"/>
      <c r="D9" s="49"/>
      <c r="E9" s="49"/>
      <c r="F9" s="49"/>
      <c r="G9" s="49"/>
      <c r="H9" s="50"/>
      <c r="I9" s="50"/>
      <c r="J9" s="50"/>
      <c r="K9" s="50"/>
    </row>
    <row r="10" ht="18.75" customHeight="1" spans="1:11">
      <c r="A10" s="51" t="s">
        <v>256</v>
      </c>
      <c r="B10" s="52"/>
      <c r="C10" s="52"/>
      <c r="D10" s="52"/>
      <c r="E10" s="52"/>
      <c r="F10" s="52"/>
      <c r="G10" s="53"/>
      <c r="H10" s="50"/>
      <c r="I10" s="50"/>
      <c r="J10" s="50"/>
      <c r="K10" s="50"/>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0"/>
  <sheetViews>
    <sheetView showZeros="0" workbookViewId="0">
      <selection activeCell="A1" sqref="A1:G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382</v>
      </c>
      <c r="B1" s="1"/>
      <c r="C1" s="1"/>
      <c r="D1" s="2"/>
      <c r="E1" s="1"/>
      <c r="F1" s="1"/>
      <c r="G1" s="3"/>
    </row>
    <row r="2" ht="27.75" customHeight="1" spans="1:7">
      <c r="A2" s="4" t="s">
        <v>383</v>
      </c>
      <c r="B2" s="4"/>
      <c r="C2" s="4"/>
      <c r="D2" s="4"/>
      <c r="E2" s="4"/>
      <c r="F2" s="4"/>
      <c r="G2" s="4"/>
    </row>
    <row r="3" ht="13.5" customHeight="1" spans="1:7">
      <c r="A3" s="5" t="str">
        <f>"单位名称："&amp;"玉溪市互联网信息办公室"</f>
        <v>单位名称：玉溪市互联网信息办公室</v>
      </c>
      <c r="B3" s="6"/>
      <c r="C3" s="6"/>
      <c r="D3" s="6"/>
      <c r="E3" s="7"/>
      <c r="F3" s="7"/>
      <c r="G3" s="8" t="s">
        <v>2</v>
      </c>
    </row>
    <row r="4" ht="21.75" customHeight="1" spans="1:7">
      <c r="A4" s="9" t="s">
        <v>248</v>
      </c>
      <c r="B4" s="9" t="s">
        <v>247</v>
      </c>
      <c r="C4" s="9" t="s">
        <v>129</v>
      </c>
      <c r="D4" s="10" t="s">
        <v>384</v>
      </c>
      <c r="E4" s="11" t="s">
        <v>33</v>
      </c>
      <c r="F4" s="12"/>
      <c r="G4" s="13"/>
    </row>
    <row r="5" ht="21.75" customHeight="1" spans="1:7">
      <c r="A5" s="14"/>
      <c r="B5" s="14"/>
      <c r="C5" s="14"/>
      <c r="D5" s="15"/>
      <c r="E5" s="16" t="s">
        <v>385</v>
      </c>
      <c r="F5" s="10" t="s">
        <v>386</v>
      </c>
      <c r="G5" s="10" t="s">
        <v>387</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500000</v>
      </c>
      <c r="F8" s="24"/>
      <c r="G8" s="24"/>
    </row>
    <row r="9" ht="21" customHeight="1" spans="1:7">
      <c r="A9" s="21"/>
      <c r="B9" s="21" t="s">
        <v>388</v>
      </c>
      <c r="C9" s="21" t="s">
        <v>252</v>
      </c>
      <c r="D9" s="25" t="s">
        <v>389</v>
      </c>
      <c r="E9" s="24">
        <v>500000</v>
      </c>
      <c r="F9" s="24"/>
      <c r="G9" s="24"/>
    </row>
    <row r="10" ht="21" customHeight="1" spans="1:7">
      <c r="A10" s="26" t="s">
        <v>30</v>
      </c>
      <c r="B10" s="27" t="s">
        <v>390</v>
      </c>
      <c r="C10" s="27"/>
      <c r="D10" s="28"/>
      <c r="E10" s="24">
        <v>500000</v>
      </c>
      <c r="F10" s="24"/>
      <c r="G10" s="24"/>
    </row>
  </sheetData>
  <mergeCells count="12">
    <mergeCell ref="A1:G1"/>
    <mergeCell ref="A2:G2"/>
    <mergeCell ref="A3:D3"/>
    <mergeCell ref="E4:G4"/>
    <mergeCell ref="A10:D10"/>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牛琳</cp:lastModifiedBy>
  <dcterms:created xsi:type="dcterms:W3CDTF">2026-02-04T02:16:26Z</dcterms:created>
  <dcterms:modified xsi:type="dcterms:W3CDTF">2026-02-04T02:16:38Z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928399F9CD3345498F0469AF01E3759E_13</vt:lpwstr>
  </property>
  <property fmtid="{D5CDD505-2E9C-101B-9397-08002B2CF9AE}" pid="3" name="KSOProductBuildVer">
    <vt:lpwstr>2052-12.1.0.24657</vt:lpwstr>
  </property>
  <property fmtid="{D5CDD505-2E9C-101B-9397-08002B2CF9AE}" pid="4" name="CalculationRule">
    <vt:i4>0</vt:i4>
  </property>
</Properties>
</file>